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4"/>
  </bookViews>
  <sheets>
    <sheet name="Conso IS" sheetId="1" r:id="rId1"/>
    <sheet name="Conso BS" sheetId="2" r:id="rId2"/>
    <sheet name="Cash Flow" sheetId="3" r:id="rId3"/>
    <sheet name="Chg in Equity" sheetId="4" r:id="rId4"/>
    <sheet name="Notes" sheetId="5" r:id="rId5"/>
  </sheets>
  <definedNames>
    <definedName name="BS_06">#REF!</definedName>
    <definedName name="GROUP04">#REF!</definedName>
    <definedName name="_xlnm.Print_Area" localSheetId="2">'Cash Flow'!$C$2:$I$69</definedName>
    <definedName name="_xlnm.Print_Area" localSheetId="3">'Chg in Equity'!$B$2:$I$61</definedName>
    <definedName name="_xlnm.Print_Area" localSheetId="1">'Conso BS'!$B$1:$J$47</definedName>
    <definedName name="_xlnm.Print_Area" localSheetId="0">'Conso IS'!$C$1:$L$42</definedName>
    <definedName name="_xlnm.Print_Area" localSheetId="4">'Notes'!$B$2:$J$212</definedName>
  </definedNames>
  <calcPr fullCalcOnLoad="1"/>
</workbook>
</file>

<file path=xl/sharedStrings.xml><?xml version="1.0" encoding="utf-8"?>
<sst xmlns="http://schemas.openxmlformats.org/spreadsheetml/2006/main" count="270" uniqueCount="205">
  <si>
    <t>Share Capital</t>
  </si>
  <si>
    <t>Retained Profit</t>
  </si>
  <si>
    <t>Total</t>
  </si>
  <si>
    <t>Profit after taxation for the financial year</t>
  </si>
  <si>
    <t>Group</t>
  </si>
  <si>
    <t>Company</t>
  </si>
  <si>
    <t>RM'000</t>
  </si>
  <si>
    <t>CURRENT ASSETS</t>
  </si>
  <si>
    <t>Share capital</t>
  </si>
  <si>
    <t>NET CURRENT ASSETS</t>
  </si>
  <si>
    <t>CURRENT LIABILITIES</t>
  </si>
  <si>
    <t>Depreciation of plant and equipment</t>
  </si>
  <si>
    <t>Equipment written off</t>
  </si>
  <si>
    <t>Interest income</t>
  </si>
  <si>
    <t>Changes in working capital</t>
  </si>
  <si>
    <t>Purchase of plant and equipment</t>
  </si>
  <si>
    <t>Development expenditure incurred</t>
  </si>
  <si>
    <t>Proceeds from disposal of equipment</t>
  </si>
  <si>
    <t>Proceeds from issuance of share capital</t>
  </si>
  <si>
    <t xml:space="preserve">Government grant received </t>
  </si>
  <si>
    <t>Amortisation of intellectual property</t>
  </si>
  <si>
    <t>Purchase of intellectual property</t>
  </si>
  <si>
    <t>Proceeds from issuance of convertible preference shares</t>
  </si>
  <si>
    <t>Taxation paid</t>
  </si>
  <si>
    <t xml:space="preserve">Repayment to related company </t>
  </si>
  <si>
    <t xml:space="preserve">Interest received </t>
  </si>
  <si>
    <t>12 months to</t>
  </si>
  <si>
    <t>Forex Exchange Translation Reserve</t>
  </si>
  <si>
    <t>Foreign exchange translation differences</t>
  </si>
  <si>
    <t>(Incorporated in Malaysia)</t>
  </si>
  <si>
    <t>AND ITS SUBSIDIARIES</t>
  </si>
  <si>
    <t>CONDENSED CONSOLIDATED STATEMENT OF CHANGES IN EQUITY</t>
  </si>
  <si>
    <t>CONDENSED CASH FLOW STATEMENT</t>
  </si>
  <si>
    <t>Trade and other receivables</t>
  </si>
  <si>
    <t>Trade and other payables</t>
  </si>
  <si>
    <t>A</t>
  </si>
  <si>
    <t>Seasonal or Cyclical Factors</t>
  </si>
  <si>
    <t>Changes in Estimates</t>
  </si>
  <si>
    <t>Dividend Paid</t>
  </si>
  <si>
    <t>As at</t>
  </si>
  <si>
    <t>RM`000</t>
  </si>
  <si>
    <t>Subsequent Events</t>
  </si>
  <si>
    <t>B</t>
  </si>
  <si>
    <t>Taxation</t>
  </si>
  <si>
    <t>Deferred taxation</t>
  </si>
  <si>
    <t>Group Borrowings and Debt Securities</t>
  </si>
  <si>
    <t>Dividends</t>
  </si>
  <si>
    <t xml:space="preserve"> </t>
  </si>
  <si>
    <t>Cash and cash equivalents</t>
  </si>
  <si>
    <t>Shareholders' Funds</t>
  </si>
  <si>
    <t>GREEN PACKET BERHAD ( 534942-H )</t>
  </si>
  <si>
    <t>Revenue</t>
  </si>
  <si>
    <t>Profit before taxation</t>
  </si>
  <si>
    <t>Minority Interest</t>
  </si>
  <si>
    <t xml:space="preserve">The Condensed Consolidated Statement of Changes in Equitry should be read in conjunction with the Annual Financial Statements </t>
  </si>
  <si>
    <t xml:space="preserve">The Condensed Consolidated Income Statement should be read in conjunction with the Annual Financial Statements </t>
  </si>
  <si>
    <t>The Condensed Consolidated Balance Sheet should be read in conjunction with the Annual Financial Statements</t>
  </si>
  <si>
    <t>The Condensed Consolidated Cash Flow Statement should be read in conjunction with the Annual Financial Statements</t>
  </si>
  <si>
    <t xml:space="preserve">Basic </t>
  </si>
  <si>
    <t>Diluted</t>
  </si>
  <si>
    <t>Share Premium</t>
  </si>
  <si>
    <t>Net cash generated from operating activities</t>
  </si>
  <si>
    <t>Cash generated from operating activities</t>
  </si>
  <si>
    <t>CASH FLOW FROM OPERATING ACTIVITIES</t>
  </si>
  <si>
    <t>CASH FLOW FROM INVESTING ACTIVITIES</t>
  </si>
  <si>
    <t>Net cash used in investing activities</t>
  </si>
  <si>
    <t>CASH FLOW FROM FINANCING ACTIVITIES</t>
  </si>
  <si>
    <t>Net cash generated from financing activities</t>
  </si>
  <si>
    <t>CASH AND CASH EQUIVALENTS AT END OF FINANCIAL PERIOD</t>
  </si>
  <si>
    <t>Cumulative</t>
  </si>
  <si>
    <t>CONDENSED CONSOLIDATED INCOME STATEMENT</t>
  </si>
  <si>
    <t>3 months ended</t>
  </si>
  <si>
    <t>Adjustments for non cash items:-</t>
  </si>
  <si>
    <t>Increase/(Decrease) in Current liabilities</t>
  </si>
  <si>
    <t>Auditors' Report</t>
  </si>
  <si>
    <t>Unusual Items Affecting Assets, Liabilities, Equity, Net Income or Cash flows</t>
  </si>
  <si>
    <t>There were no disposal of unquoted investments and properties during the financial period under review.</t>
  </si>
  <si>
    <t>Berhad for the Mesdaq Market.</t>
  </si>
  <si>
    <t>Explanatory Notes Pursuant to Appendix 7A of the Listing Requirement of Bursa Malaysia Securities</t>
  </si>
  <si>
    <t>Malaysia</t>
  </si>
  <si>
    <t xml:space="preserve">China </t>
  </si>
  <si>
    <t>Estimated tax on interest income</t>
  </si>
  <si>
    <t>The effective tax rate is lower than the statutory tax rate because the Company and its Shanghai subsidiary enjoys tax exempt status in their respective countries. The Company has been granted Multimedia Super Corridor status, which qualifies the Company for the Pioneer Status incentive under the Promotion of Investment Act, 1986. The exemption is for five years, commencing from 10 June 2003 to 9 June 2008. The Company's Shanghai subsidiary will not be subjected to tax on its profits for the first two year commencing from the year it is first profitable and thereafter at half the applicable tax rate for the following three years.</t>
  </si>
  <si>
    <t>There were no material litigation or pending material litigation involving the Group as at the date of this announcement.</t>
  </si>
  <si>
    <t>There were no borrowings and debt securities for the Group as at the date of this announcement.</t>
  </si>
  <si>
    <t>No dividend has been declared or recommended in respect of the financial period under review.</t>
  </si>
  <si>
    <t xml:space="preserve">Current Year Quarter </t>
  </si>
  <si>
    <t>The earnings per share were calculated by dividing the net profit attributable to shareholders by the weighted average number of ordinary shares during the reporting period as follows:</t>
  </si>
  <si>
    <t>Profits after tax (RM'000)</t>
  </si>
  <si>
    <t>Basic ('000)</t>
  </si>
  <si>
    <t>Diluted ('000)</t>
  </si>
  <si>
    <t>(a)</t>
  </si>
  <si>
    <t>(b)</t>
  </si>
  <si>
    <t>(c)</t>
  </si>
  <si>
    <t>converted 5,000,000 Convertible Preference Shares Class "A" of RM1.00 each and 1,000,000 Convertible Preference Shares Class"B" of RM1.00 each into 1,111,219 and 208,353 ordinary shares respectively and in accordance with Articles 2A and 2B of the Articles of Association of the Company.</t>
  </si>
  <si>
    <t>USA</t>
  </si>
  <si>
    <t>NOTES TO THE QUARTERLY REPORT FOR THE FINANCIAL PERIOD ENDED 31 MARCH 2005</t>
  </si>
  <si>
    <t>Profit Before Taxation</t>
  </si>
  <si>
    <t>Profits are determined after allocation of operating expenses to each geographical segment.</t>
  </si>
  <si>
    <t>Operating profit before working capital changes</t>
  </si>
  <si>
    <t>Decrease in Current assets</t>
  </si>
  <si>
    <t>Net increase in cash and cash equivalents</t>
  </si>
  <si>
    <t>CASH AND CASH EQUIVALENTS AT BEGINNING OF THE FINANCIAL PERIOD</t>
  </si>
  <si>
    <t>Weighted average numbers of ordinary shares of RM0.10 each for computing earnings per share are as follow:</t>
  </si>
  <si>
    <t xml:space="preserve">Individual Quarter </t>
  </si>
  <si>
    <t>Current Quarter Ended</t>
  </si>
  <si>
    <t>Comparative Quarter Ended</t>
  </si>
  <si>
    <t>Cumulative Quarter</t>
  </si>
  <si>
    <t>3 Months Cumulative Todate</t>
  </si>
  <si>
    <t>Operating Expenses</t>
  </si>
  <si>
    <t>Other Income</t>
  </si>
  <si>
    <t>Profit From Operations</t>
  </si>
  <si>
    <t>Finance Costs</t>
  </si>
  <si>
    <t>Profit After Taxation</t>
  </si>
  <si>
    <t xml:space="preserve">for the year ended 31 December 2004 </t>
  </si>
  <si>
    <t>for the year ended 31 December 2004</t>
  </si>
  <si>
    <t>Inventories</t>
  </si>
  <si>
    <t>FINANCED BY</t>
  </si>
  <si>
    <t xml:space="preserve">As At End Of Current Quarter </t>
  </si>
  <si>
    <t xml:space="preserve">As At Preceding Financial Year End </t>
  </si>
  <si>
    <t>31/03/2005</t>
  </si>
  <si>
    <t>31/03/2004</t>
  </si>
  <si>
    <t>31/12/2004</t>
  </si>
  <si>
    <t>Basis of Preparation</t>
  </si>
  <si>
    <t xml:space="preserve">Changes in Equity or Debts Securities </t>
  </si>
  <si>
    <t>Segmental Reporting</t>
  </si>
  <si>
    <t>Financial data by geographical segment for the Group by customers' location:</t>
  </si>
  <si>
    <t>Valuation of Property, Plant and Equipment</t>
  </si>
  <si>
    <t>Changes in the Composition of the Group</t>
  </si>
  <si>
    <t>Contingent Liabilities</t>
  </si>
  <si>
    <t xml:space="preserve">Business Prospects </t>
  </si>
  <si>
    <t xml:space="preserve">Profit Forecast or Profit Guarantee </t>
  </si>
  <si>
    <t>-</t>
  </si>
  <si>
    <t>Sale of Properties and Unquoted Investments</t>
  </si>
  <si>
    <t>Purchase or Disposal of Quoted Securities</t>
  </si>
  <si>
    <t>Status of Corporate Proposals</t>
  </si>
  <si>
    <t>Off Balance Sheet Financial Instruments</t>
  </si>
  <si>
    <t>There were no off balance sheet financial instruments as at the date of this announcement.</t>
  </si>
  <si>
    <t>Material Litigation</t>
  </si>
  <si>
    <t>Earnings Per Share</t>
  </si>
  <si>
    <t>(a) There were no purchases or disposal of quoted securities for the financial period under review.</t>
  </si>
  <si>
    <t>(b) There were no investment in quoted securities as at the end of the financial period under review.</t>
  </si>
  <si>
    <t xml:space="preserve">Earning Per Share ( sen ) </t>
  </si>
  <si>
    <t>(*)</t>
  </si>
  <si>
    <t>(*) based on the assumed weighted average number of ordinary shares of RM0.10 each in issue during the period.</t>
  </si>
  <si>
    <t>Currency translation differences</t>
  </si>
  <si>
    <t>RM</t>
  </si>
  <si>
    <t>Convertible preference share</t>
  </si>
  <si>
    <t>CONDENSED CONSOLIDATED BALANCE SHEET AS AT 31 MARCH 2005</t>
  </si>
  <si>
    <t xml:space="preserve"> QUARTERLY REPORT ON RESULTS FOR THE FINANCIAL QUARTER ENDED 31 MARCH 2005</t>
  </si>
  <si>
    <t>NON-CURRENT ASSETS</t>
  </si>
  <si>
    <t>Plant and equipment</t>
  </si>
  <si>
    <t>Intellectual property</t>
  </si>
  <si>
    <t>Development costs</t>
  </si>
  <si>
    <t>Net Tangible Asset Per Share (sen)</t>
  </si>
  <si>
    <t>FOR THE PERIOD ENDED 31 MARCH 2005</t>
  </si>
  <si>
    <t>Amortisation of development costs</t>
  </si>
  <si>
    <t>Explanatory Notes Pursuant to FRS 134 Interim Financial Reporting</t>
  </si>
  <si>
    <t xml:space="preserve">This interim financial statements of the Group is unaudited and has been prepared in accordance with FRS 134 (Interim Financial Reporting) and Appendix 7A of the Listing Requirements of Bursa Malaysia Securities Berhad for the MESDAQ Market.  </t>
  </si>
  <si>
    <t>split each ordinary share of RM1.00 each into ten (10) shares of RM0.10 each.</t>
  </si>
  <si>
    <t>During the current financial quarter, the Company:</t>
  </si>
  <si>
    <t>During the financial quarter under review, there were no items affecting assets, liabilities, equity, net income or cash flows of the Group that are unusual because of their nature, size or incidence except for the issuance of equity as enumerated in item 6.</t>
  </si>
  <si>
    <t>The Group's operations were not  affected by any seasonal and cyclical factors during the financial quarter.</t>
  </si>
  <si>
    <t>There were no changes in the valuation of the property, plant and equipment brought forward from the previous audited financial statements that will have effect in the current financial quarter under review.</t>
  </si>
  <si>
    <t xml:space="preserve">The Group does not have any contingent liabilities as at the date of this announcement. </t>
  </si>
  <si>
    <t>Review of the Performance of the Group.</t>
  </si>
  <si>
    <t>Significant Related Party Transactions</t>
  </si>
  <si>
    <t>As at the date of this announcement, RM570,000 were invoiced to Green Packet Inc. in respect of engineering services rendered.</t>
  </si>
  <si>
    <t xml:space="preserve">The Group is in advanced trials and negotiations with several telecommunication operators and device manufacturers in the region. Based on this, the Board expects the business performance of the Group to be promising.  </t>
  </si>
  <si>
    <t>The Company did not issue any profit forecast nor profit guarantee during the current financial quarter under review.</t>
  </si>
  <si>
    <t>Net Profit/ (Loss) For The Period</t>
  </si>
  <si>
    <t>Reserves</t>
  </si>
  <si>
    <t>3 months ended 31 March 2005</t>
  </si>
  <si>
    <t>Balance at 31 March 2005</t>
  </si>
  <si>
    <t>Balance at 1 January 2005</t>
  </si>
  <si>
    <t>Balance at 1 January 2004</t>
  </si>
  <si>
    <t>3 months ended 31 March 2004</t>
  </si>
  <si>
    <t>Balance at 1 January 2003</t>
  </si>
  <si>
    <t>Balance at 31 March 2004</t>
  </si>
  <si>
    <t xml:space="preserve">The interim financial report should be read in conjuction with the Company's annual audited financial statements for the year ended 31 December 2004. The accounting policies, method of computation and basis of consolidation adopted by the Group in this interim financial report are consistent with those adopted in the most recent annual audited financial statements for the year ended 31 December 2004. </t>
  </si>
  <si>
    <t>The auditor's report on the preceding year's annual audited financial statements was not subject to any qualification.</t>
  </si>
  <si>
    <t>There were no changes in estimates of amounts reported in prior financial years, which may have a material effect in the current financial quarter.</t>
  </si>
  <si>
    <t>Save for the above, there were no issuance, cancellation, repurchase, resale and repayment of debt and equity securities for the financial quarter.</t>
  </si>
  <si>
    <t>There were no dividends paid during the current financial quarter.</t>
  </si>
  <si>
    <t>There were no changes in the composition of the Group for the current financial quarter.</t>
  </si>
  <si>
    <t>Capital Commitments</t>
  </si>
  <si>
    <t xml:space="preserve">The Group recorded a turnover and profit after tax of RM7.4 million and RM5.0 million respectively for the current financial quarter. Software applications made up RM6.8 million whilst engineering services amounted to RM0.6 million of turnover. This represents a substantial improvement compared to the preceding year corresponding quarter of turnover and profit after tax of RM1.7 million and RM0.7 million respectively. The better performance is attributed to the successful implementation of the Company's networking solution in the China market. </t>
  </si>
  <si>
    <t>Q1 2005</t>
  </si>
  <si>
    <t>Q4 2004</t>
  </si>
  <si>
    <t>Profit after tax</t>
  </si>
  <si>
    <t>% Increase</t>
  </si>
  <si>
    <t xml:space="preserve">Quarter on quarter, the Q1 2005 revenue and profit after tax were higher than Q4 2004 as the Group continues selling into the China market.  </t>
  </si>
  <si>
    <t xml:space="preserve">As at the date of this announcement, there were capital commitments amounting to RM349,000.  </t>
  </si>
  <si>
    <t>Issue of shares</t>
  </si>
  <si>
    <t>Issue of convertible preference shares</t>
  </si>
  <si>
    <t>Conversion of convertible preference shares</t>
  </si>
  <si>
    <t>capitalised a sum of RM4,676,892 from its share premium account arising from the conversion of Convertible Preference Shares, as bonus issue in the proportion of approximately 0.20 new ordinary share of RM1.00  for every one existing ordinary share held.</t>
  </si>
  <si>
    <t>There were no material events subsequent to the current financial quarter ended 31 March 2005 up to the date of this report except for :</t>
  </si>
  <si>
    <t>Material Changes in the Quarterly Results Compared to the Results of the Preceding Quarter</t>
  </si>
  <si>
    <t xml:space="preserve">(a) the Employee Share Scheme which involved the issuance of 15,000,000 new shares of RM0.10 each in the capital of the Company, which was completed in 5 April 2005. </t>
  </si>
  <si>
    <t>(c) the balloting of the 3,025,000 shares offered to the public on 12 May 2005;</t>
  </si>
  <si>
    <t>(d) receipt of Bursa Malaysia's approval dated 19 May 2005 for the admission, listing and quotation of the entire enlarged issued and paid up share capital of Green Packet Berhad of RM36,725,000 comprising 367,250,000 ordinary shares of RM0.10 each on the MESDAQ Market on a "Ready" basis pursuant to the rules of the Bursa Securities;</t>
  </si>
  <si>
    <t>(e) the listing of the Companay's shares on the MESDAQ market on 25 May 2005 (tentative)</t>
  </si>
  <si>
    <t>There were no corporate proposals announced, nor proceeds raised, during the period under review, except for the Company's Initial Public Offering of 71.5 million new shares at an issue price of RM0.55, approved by the Securities Commission on 7 February 2005, as contained in the Company's Prospectus dated 29 April 2005. The Company subsequently received Bursa Malaysia approval dated 19 May 2005 for the admission, listing and quotation of the entire enlarged issued and paid up share capital of Green Packet Berhad of RM36,725,000 comprising 367,250,000 ordinary shares of RM0.10 each on the MESDAQ Market on a "Ready" basis pursuant to the rules of the Bursa Securities.   The Company expects the listing date to be 25 May 2005.</t>
  </si>
  <si>
    <t>(b) the closing of application for the Company's IPO shares on 10 May 2005 with an over subscription rate of 50.72 times for the shares offered to the public;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</si>
</sst>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_(&quot;$&quot;* #,##0_);_(&quot;$&quot;* \(#,##0\);_(&quot;$&quot;* &quot;-&quot;??_);_(@_)"/>
    <numFmt numFmtId="168" formatCode="0.00_);[Red]\(0.00\)"/>
    <numFmt numFmtId="169" formatCode="_ * #,##0.00_ ;_ * \-#,##0.00_ ;_ * &quot;-&quot;??_ ;_ @_ "/>
    <numFmt numFmtId="170" formatCode="0.000"/>
    <numFmt numFmtId="171" formatCode="_(* #,##0.000_);_(* \(#,##0.000\);_(* &quot;-&quot;???_);_(@_)"/>
    <numFmt numFmtId="172" formatCode="_(* #,##0.0_);_(* \(#,##0.0\);_(* &quot;-&quot;??_);_(@_)"/>
    <numFmt numFmtId="173" formatCode="#,##0.0_);[Red]\(#,##0.0\)"/>
    <numFmt numFmtId="174" formatCode="[$-409]dddd\,\ mmmm\ dd\,\ yyyy"/>
    <numFmt numFmtId="175" formatCode="0.0000"/>
    <numFmt numFmtId="176" formatCode="_(* #,##0.000_);_(* \(#,##0.000\);_(* &quot;-&quot;??_);_(@_)"/>
    <numFmt numFmtId="177" formatCode="_(* #,##0.0000_);_(* \(#,##0.0000\);_(* &quot;-&quot;??_);_(@_)"/>
    <numFmt numFmtId="178" formatCode="mmm\-yyyy"/>
    <numFmt numFmtId="179" formatCode="_ * #,##0_ ;_ * \-#,##0_ ;_ * &quot;-&quot;??_ ;_ @_ "/>
    <numFmt numFmtId="180" formatCode="0.0"/>
    <numFmt numFmtId="181" formatCode="#,##0.000_);[Red]\(#,##0.000\)"/>
    <numFmt numFmtId="182" formatCode="#,##0.0000_);[Red]\(#,##0.0000\)"/>
    <numFmt numFmtId="183" formatCode="&quot;Yes&quot;;&quot;Yes&quot;;&quot;No&quot;"/>
    <numFmt numFmtId="184" formatCode="&quot;True&quot;;&quot;True&quot;;&quot;False&quot;"/>
    <numFmt numFmtId="185" formatCode="&quot;On&quot;;&quot;On&quot;;&quot;Off&quot;"/>
    <numFmt numFmtId="186" formatCode="[$€-2]\ #,##0.00_);[Red]\([$€-2]\ #,##0.00\)"/>
    <numFmt numFmtId="187" formatCode="0.00000000"/>
    <numFmt numFmtId="188" formatCode="0.0000000"/>
    <numFmt numFmtId="189" formatCode="0.000000"/>
    <numFmt numFmtId="190" formatCode="0.00000"/>
  </numFmts>
  <fonts count="9">
    <font>
      <sz val="12"/>
      <name val="宋体"/>
      <family val="0"/>
    </font>
    <font>
      <u val="single"/>
      <sz val="10"/>
      <color indexed="14"/>
      <name val="MS Sans Serif"/>
      <family val="0"/>
    </font>
    <font>
      <u val="single"/>
      <sz val="10"/>
      <color indexed="12"/>
      <name val="MS Sans Serif"/>
      <family val="0"/>
    </font>
    <font>
      <sz val="10"/>
      <name val="MS Sans Serif"/>
      <family val="2"/>
    </font>
    <font>
      <b/>
      <sz val="10"/>
      <name val="Times New Roman"/>
      <family val="1"/>
    </font>
    <font>
      <sz val="10"/>
      <name val="Times New Roman"/>
      <family val="1"/>
    </font>
    <font>
      <sz val="10"/>
      <color indexed="10"/>
      <name val="Times New Roman"/>
      <family val="1"/>
    </font>
    <font>
      <b/>
      <u val="single"/>
      <sz val="10"/>
      <name val="Times New Roman"/>
      <family val="1"/>
    </font>
    <font>
      <sz val="9"/>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9" fontId="3" fillId="0" borderId="0" applyFont="0" applyFill="0" applyBorder="0" applyAlignment="0" applyProtection="0"/>
  </cellStyleXfs>
  <cellXfs count="129">
    <xf numFmtId="0" fontId="0" fillId="0" borderId="0" xfId="0" applyAlignment="1">
      <alignment/>
    </xf>
    <xf numFmtId="0" fontId="4" fillId="0" borderId="0" xfId="0" applyFont="1" applyAlignment="1">
      <alignment/>
    </xf>
    <xf numFmtId="38" fontId="4" fillId="0" borderId="0" xfId="0" applyNumberFormat="1" applyFont="1" applyAlignment="1">
      <alignment/>
    </xf>
    <xf numFmtId="0" fontId="5" fillId="0" borderId="0" xfId="0" applyFont="1" applyAlignment="1">
      <alignment/>
    </xf>
    <xf numFmtId="43" fontId="4" fillId="0" borderId="0" xfId="15" applyFont="1" applyAlignment="1">
      <alignment horizontal="center" vertical="top" wrapText="1"/>
    </xf>
    <xf numFmtId="43" fontId="4" fillId="0" borderId="0" xfId="15" applyFont="1" applyAlignment="1">
      <alignment horizontal="center"/>
    </xf>
    <xf numFmtId="38" fontId="5" fillId="0" borderId="0" xfId="0" applyNumberFormat="1" applyFont="1" applyAlignment="1">
      <alignment/>
    </xf>
    <xf numFmtId="0" fontId="5" fillId="0" borderId="0" xfId="0" applyFont="1" applyBorder="1" applyAlignment="1">
      <alignment/>
    </xf>
    <xf numFmtId="38" fontId="5" fillId="0" borderId="0" xfId="15" applyNumberFormat="1" applyFont="1" applyBorder="1" applyAlignment="1">
      <alignment/>
    </xf>
    <xf numFmtId="43" fontId="5" fillId="0" borderId="0" xfId="15" applyFont="1" applyBorder="1" applyAlignment="1">
      <alignment/>
    </xf>
    <xf numFmtId="43" fontId="5" fillId="0" borderId="1" xfId="15" applyFont="1" applyBorder="1" applyAlignment="1">
      <alignment/>
    </xf>
    <xf numFmtId="38" fontId="5" fillId="0" borderId="2" xfId="15" applyNumberFormat="1" applyFont="1" applyBorder="1" applyAlignment="1">
      <alignment/>
    </xf>
    <xf numFmtId="38" fontId="5" fillId="0" borderId="3" xfId="15" applyNumberFormat="1" applyFont="1" applyBorder="1" applyAlignment="1">
      <alignment/>
    </xf>
    <xf numFmtId="43" fontId="5" fillId="0" borderId="0" xfId="15" applyFont="1" applyAlignment="1">
      <alignment/>
    </xf>
    <xf numFmtId="166" fontId="4" fillId="0" borderId="0" xfId="15" applyNumberFormat="1" applyFont="1" applyAlignment="1" quotePrefix="1">
      <alignment horizontal="center"/>
    </xf>
    <xf numFmtId="43" fontId="5" fillId="0" borderId="0" xfId="15" applyFont="1" applyAlignment="1">
      <alignment/>
    </xf>
    <xf numFmtId="43" fontId="5" fillId="0" borderId="0" xfId="15" applyFont="1" applyAlignment="1">
      <alignment horizontal="center"/>
    </xf>
    <xf numFmtId="40" fontId="5" fillId="0" borderId="0" xfId="15" applyNumberFormat="1" applyFont="1" applyAlignment="1">
      <alignment/>
    </xf>
    <xf numFmtId="40" fontId="5" fillId="0" borderId="0" xfId="0" applyNumberFormat="1" applyFont="1" applyAlignment="1">
      <alignment/>
    </xf>
    <xf numFmtId="40" fontId="5" fillId="0" borderId="1" xfId="15" applyNumberFormat="1" applyFont="1" applyBorder="1" applyAlignment="1">
      <alignment/>
    </xf>
    <xf numFmtId="40" fontId="5" fillId="0" borderId="0" xfId="15" applyNumberFormat="1" applyFont="1" applyBorder="1" applyAlignment="1">
      <alignment/>
    </xf>
    <xf numFmtId="40" fontId="5" fillId="0" borderId="4" xfId="15" applyNumberFormat="1" applyFont="1" applyBorder="1" applyAlignment="1">
      <alignment/>
    </xf>
    <xf numFmtId="43" fontId="5" fillId="0" borderId="0" xfId="15" applyNumberFormat="1" applyFont="1" applyBorder="1" applyAlignment="1">
      <alignment/>
    </xf>
    <xf numFmtId="43" fontId="5" fillId="0" borderId="1" xfId="15" applyNumberFormat="1" applyFont="1" applyBorder="1" applyAlignment="1">
      <alignment/>
    </xf>
    <xf numFmtId="43" fontId="5" fillId="0" borderId="0" xfId="15" applyNumberFormat="1" applyFont="1" applyAlignment="1">
      <alignment/>
    </xf>
    <xf numFmtId="43" fontId="5" fillId="0" borderId="0" xfId="0" applyNumberFormat="1" applyFont="1" applyAlignment="1">
      <alignment/>
    </xf>
    <xf numFmtId="0" fontId="5" fillId="0" borderId="0" xfId="0" applyFont="1" applyAlignment="1">
      <alignment horizontal="center"/>
    </xf>
    <xf numFmtId="43" fontId="6" fillId="0" borderId="0" xfId="0" applyNumberFormat="1" applyFont="1" applyFill="1" applyAlignment="1">
      <alignment/>
    </xf>
    <xf numFmtId="0" fontId="4" fillId="0" borderId="0" xfId="0" applyFont="1" applyAlignment="1">
      <alignment horizontal="center"/>
    </xf>
    <xf numFmtId="165" fontId="4" fillId="0" borderId="0" xfId="15" applyNumberFormat="1" applyFont="1" applyAlignment="1">
      <alignment horizontal="center"/>
    </xf>
    <xf numFmtId="43" fontId="4" fillId="0" borderId="0" xfId="15"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xf>
    <xf numFmtId="43" fontId="5" fillId="0" borderId="0" xfId="15" applyNumberFormat="1" applyFont="1" applyFill="1" applyBorder="1" applyAlignment="1">
      <alignment/>
    </xf>
    <xf numFmtId="43" fontId="4" fillId="0" borderId="0" xfId="15" applyFont="1" applyAlignment="1">
      <alignment/>
    </xf>
    <xf numFmtId="43" fontId="4" fillId="0" borderId="0" xfId="15" applyFont="1" applyAlignment="1">
      <alignment horizontal="right"/>
    </xf>
    <xf numFmtId="165" fontId="4" fillId="0" borderId="0" xfId="15" applyNumberFormat="1" applyFont="1" applyAlignment="1">
      <alignment horizontal="right"/>
    </xf>
    <xf numFmtId="43" fontId="5" fillId="0" borderId="0" xfId="15" applyFont="1" applyAlignment="1">
      <alignment horizontal="right"/>
    </xf>
    <xf numFmtId="43" fontId="5" fillId="0" borderId="0" xfId="15" applyNumberFormat="1" applyFont="1" applyAlignment="1">
      <alignment horizontal="left"/>
    </xf>
    <xf numFmtId="43" fontId="5" fillId="0" borderId="0" xfId="15" applyNumberFormat="1" applyFont="1" applyFill="1" applyAlignment="1">
      <alignment/>
    </xf>
    <xf numFmtId="43" fontId="5" fillId="0" borderId="0" xfId="0" applyNumberFormat="1" applyFont="1" applyFill="1" applyAlignment="1">
      <alignment/>
    </xf>
    <xf numFmtId="0" fontId="4" fillId="0" borderId="0" xfId="0" applyFont="1" applyAlignment="1">
      <alignment horizontal="left" vertical="center"/>
    </xf>
    <xf numFmtId="166" fontId="5" fillId="0" borderId="0" xfId="15" applyNumberFormat="1" applyFont="1" applyBorder="1" applyAlignment="1">
      <alignment/>
    </xf>
    <xf numFmtId="0" fontId="5" fillId="0" borderId="0" xfId="0" applyFont="1" applyAlignment="1">
      <alignment wrapText="1"/>
    </xf>
    <xf numFmtId="0" fontId="5" fillId="0" borderId="0" xfId="0" applyFont="1" applyAlignment="1">
      <alignment horizontal="left"/>
    </xf>
    <xf numFmtId="43" fontId="4" fillId="0" borderId="0" xfId="15" applyFont="1" applyAlignment="1">
      <alignment horizontal="right" vertical="center"/>
    </xf>
    <xf numFmtId="0" fontId="4" fillId="0" borderId="0" xfId="0" applyFont="1" applyAlignment="1">
      <alignment horizontal="left"/>
    </xf>
    <xf numFmtId="0" fontId="0" fillId="0" borderId="0" xfId="0" applyAlignment="1">
      <alignment horizontal="left"/>
    </xf>
    <xf numFmtId="0" fontId="4" fillId="0" borderId="0" xfId="0" applyFont="1" applyAlignment="1">
      <alignment horizontal="center" vertical="center" wrapText="1"/>
    </xf>
    <xf numFmtId="179" fontId="5" fillId="0" borderId="0" xfId="15" applyNumberFormat="1" applyFont="1" applyAlignment="1">
      <alignment horizontal="centerContinuous"/>
    </xf>
    <xf numFmtId="0" fontId="4" fillId="0" borderId="0" xfId="0" applyFont="1" applyBorder="1" applyAlignment="1">
      <alignment/>
    </xf>
    <xf numFmtId="0" fontId="5" fillId="0" borderId="0" xfId="0" applyFont="1" applyAlignment="1">
      <alignment horizontal="centerContinuous"/>
    </xf>
    <xf numFmtId="15" fontId="5" fillId="0" borderId="0" xfId="0" applyNumberFormat="1" applyFont="1" applyAlignment="1">
      <alignment horizontal="center"/>
    </xf>
    <xf numFmtId="15" fontId="5" fillId="0" borderId="0" xfId="0" applyNumberFormat="1" applyFont="1" applyAlignment="1" quotePrefix="1">
      <alignment horizontal="left"/>
    </xf>
    <xf numFmtId="15" fontId="5" fillId="0" borderId="0" xfId="0" applyNumberFormat="1" applyFont="1" applyAlignment="1" quotePrefix="1">
      <alignment horizontal="centerContinuous"/>
    </xf>
    <xf numFmtId="0" fontId="7" fillId="0" borderId="0" xfId="0" applyFont="1" applyAlignment="1">
      <alignment horizontal="left"/>
    </xf>
    <xf numFmtId="0" fontId="4" fillId="0" borderId="0" xfId="0" applyFont="1" applyFill="1" applyAlignment="1">
      <alignment/>
    </xf>
    <xf numFmtId="3" fontId="5" fillId="0" borderId="0" xfId="0" applyNumberFormat="1" applyFont="1" applyAlignment="1">
      <alignment/>
    </xf>
    <xf numFmtId="0" fontId="5" fillId="0" borderId="0" xfId="0" applyFont="1" applyAlignment="1" quotePrefix="1">
      <alignment/>
    </xf>
    <xf numFmtId="0" fontId="7" fillId="0" borderId="0" xfId="0" applyFont="1" applyAlignment="1">
      <alignment/>
    </xf>
    <xf numFmtId="3" fontId="5" fillId="0" borderId="0" xfId="15" applyNumberFormat="1" applyFont="1" applyAlignment="1">
      <alignment horizontal="center"/>
    </xf>
    <xf numFmtId="3" fontId="5" fillId="0" borderId="4" xfId="15" applyNumberFormat="1" applyFont="1" applyBorder="1" applyAlignment="1">
      <alignment horizontal="center"/>
    </xf>
    <xf numFmtId="0" fontId="5" fillId="0" borderId="0" xfId="0" applyFont="1" applyAlignment="1">
      <alignment/>
    </xf>
    <xf numFmtId="38" fontId="5" fillId="0" borderId="0" xfId="0" applyNumberFormat="1" applyFont="1" applyBorder="1" applyAlignment="1">
      <alignment horizontal="right"/>
    </xf>
    <xf numFmtId="3" fontId="5" fillId="0" borderId="0" xfId="15" applyNumberFormat="1" applyFont="1" applyBorder="1" applyAlignment="1">
      <alignment horizontal="right"/>
    </xf>
    <xf numFmtId="43" fontId="5" fillId="0" borderId="0" xfId="15" applyFont="1" applyFill="1" applyAlignment="1">
      <alignment/>
    </xf>
    <xf numFmtId="40" fontId="5" fillId="0" borderId="0" xfId="0" applyNumberFormat="1" applyFont="1" applyFill="1" applyAlignment="1">
      <alignment/>
    </xf>
    <xf numFmtId="40" fontId="5" fillId="0" borderId="0" xfId="0" applyNumberFormat="1" applyFont="1" applyBorder="1" applyAlignment="1">
      <alignment/>
    </xf>
    <xf numFmtId="40" fontId="5" fillId="0" borderId="1" xfId="0" applyNumberFormat="1" applyFont="1" applyBorder="1" applyAlignment="1">
      <alignment/>
    </xf>
    <xf numFmtId="43" fontId="5" fillId="0" borderId="2" xfId="15" applyFont="1" applyBorder="1" applyAlignment="1">
      <alignment/>
    </xf>
    <xf numFmtId="43" fontId="5" fillId="0" borderId="3" xfId="15" applyFont="1" applyBorder="1" applyAlignment="1">
      <alignment/>
    </xf>
    <xf numFmtId="165" fontId="4" fillId="0" borderId="0" xfId="15" applyNumberFormat="1" applyFont="1" applyAlignment="1" quotePrefix="1">
      <alignment horizontal="center"/>
    </xf>
    <xf numFmtId="0" fontId="4" fillId="0" borderId="0" xfId="0" applyFont="1" applyAlignment="1">
      <alignment horizontal="center" vertical="top" wrapText="1"/>
    </xf>
    <xf numFmtId="166" fontId="5" fillId="0" borderId="0" xfId="15" applyNumberFormat="1" applyFont="1" applyAlignment="1">
      <alignment horizontal="center"/>
    </xf>
    <xf numFmtId="166" fontId="5" fillId="0" borderId="0" xfId="15" applyNumberFormat="1" applyFont="1" applyAlignment="1">
      <alignment/>
    </xf>
    <xf numFmtId="43" fontId="4" fillId="0" borderId="1" xfId="15" applyFont="1" applyBorder="1" applyAlignment="1">
      <alignment horizontal="center"/>
    </xf>
    <xf numFmtId="0" fontId="5" fillId="0" borderId="1" xfId="0" applyFont="1" applyBorder="1" applyAlignment="1">
      <alignment/>
    </xf>
    <xf numFmtId="166" fontId="5" fillId="0" borderId="2" xfId="15" applyNumberFormat="1" applyFont="1" applyBorder="1" applyAlignment="1">
      <alignment/>
    </xf>
    <xf numFmtId="0" fontId="4" fillId="0" borderId="0" xfId="0" applyFont="1" applyFill="1" applyAlignment="1">
      <alignment horizontal="center"/>
    </xf>
    <xf numFmtId="0" fontId="0" fillId="0" borderId="0" xfId="0" applyAlignment="1">
      <alignment wrapText="1"/>
    </xf>
    <xf numFmtId="38" fontId="5" fillId="0" borderId="0" xfId="0" applyNumberFormat="1" applyFont="1" applyBorder="1" applyAlignment="1">
      <alignment/>
    </xf>
    <xf numFmtId="0" fontId="5" fillId="0" borderId="0" xfId="0" applyFont="1" applyFill="1" applyAlignment="1">
      <alignment horizontal="center"/>
    </xf>
    <xf numFmtId="15" fontId="5" fillId="0" borderId="0" xfId="0" applyNumberFormat="1" applyFont="1" applyFill="1" applyAlignment="1">
      <alignment horizontal="center"/>
    </xf>
    <xf numFmtId="0" fontId="5" fillId="0" borderId="0" xfId="0" applyFont="1" applyAlignment="1">
      <alignment horizontal="right"/>
    </xf>
    <xf numFmtId="15" fontId="5" fillId="0" borderId="0" xfId="0" applyNumberFormat="1" applyFont="1" applyAlignment="1">
      <alignment horizontal="right"/>
    </xf>
    <xf numFmtId="182" fontId="5" fillId="0" borderId="0" xfId="15" applyNumberFormat="1" applyFont="1" applyBorder="1" applyAlignment="1">
      <alignment/>
    </xf>
    <xf numFmtId="172" fontId="5" fillId="0" borderId="0" xfId="15" applyNumberFormat="1" applyFont="1" applyAlignment="1">
      <alignment horizontal="right"/>
    </xf>
    <xf numFmtId="0" fontId="8" fillId="0" borderId="0" xfId="0" applyFont="1" applyAlignment="1">
      <alignment/>
    </xf>
    <xf numFmtId="172" fontId="5" fillId="0" borderId="0" xfId="15" applyNumberFormat="1" applyFont="1" applyAlignment="1">
      <alignment horizontal="center"/>
    </xf>
    <xf numFmtId="166" fontId="5" fillId="0" borderId="0" xfId="0" applyNumberFormat="1" applyFont="1" applyFill="1" applyBorder="1" applyAlignment="1">
      <alignment horizontal="right"/>
    </xf>
    <xf numFmtId="166" fontId="5" fillId="0" borderId="5" xfId="15" applyNumberFormat="1" applyFont="1" applyBorder="1" applyAlignment="1">
      <alignment/>
    </xf>
    <xf numFmtId="166" fontId="5" fillId="0" borderId="0" xfId="15" applyNumberFormat="1" applyFont="1" applyBorder="1" applyAlignment="1">
      <alignment horizontal="center"/>
    </xf>
    <xf numFmtId="166" fontId="5" fillId="0" borderId="6" xfId="15" applyNumberFormat="1" applyFont="1" applyBorder="1" applyAlignment="1">
      <alignment horizontal="center"/>
    </xf>
    <xf numFmtId="166" fontId="5" fillId="0" borderId="7" xfId="15" applyNumberFormat="1" applyFont="1" applyBorder="1" applyAlignment="1">
      <alignment horizontal="center"/>
    </xf>
    <xf numFmtId="166" fontId="5" fillId="0" borderId="8" xfId="15" applyNumberFormat="1" applyFont="1" applyBorder="1" applyAlignment="1">
      <alignment horizontal="center"/>
    </xf>
    <xf numFmtId="166" fontId="5" fillId="0" borderId="4" xfId="15" applyNumberFormat="1" applyFont="1" applyBorder="1" applyAlignment="1">
      <alignment horizontal="center"/>
    </xf>
    <xf numFmtId="38" fontId="5" fillId="0" borderId="0" xfId="15" applyNumberFormat="1" applyFont="1" applyAlignment="1">
      <alignment/>
    </xf>
    <xf numFmtId="38" fontId="5" fillId="0" borderId="0" xfId="15" applyNumberFormat="1" applyFont="1" applyFill="1" applyAlignment="1">
      <alignment/>
    </xf>
    <xf numFmtId="38" fontId="5" fillId="0" borderId="1" xfId="15" applyNumberFormat="1" applyFont="1" applyBorder="1" applyAlignment="1">
      <alignment/>
    </xf>
    <xf numFmtId="38" fontId="5" fillId="0" borderId="4" xfId="15" applyNumberFormat="1" applyFont="1" applyBorder="1" applyAlignment="1">
      <alignment/>
    </xf>
    <xf numFmtId="166" fontId="5" fillId="0" borderId="0" xfId="15" applyNumberFormat="1" applyFont="1" applyFill="1" applyBorder="1" applyAlignment="1">
      <alignment/>
    </xf>
    <xf numFmtId="166" fontId="5" fillId="0" borderId="1" xfId="15" applyNumberFormat="1" applyFont="1" applyFill="1" applyBorder="1" applyAlignment="1">
      <alignment/>
    </xf>
    <xf numFmtId="166" fontId="5" fillId="0" borderId="1" xfId="15" applyNumberFormat="1" applyFont="1" applyBorder="1" applyAlignment="1">
      <alignment/>
    </xf>
    <xf numFmtId="166" fontId="5" fillId="0" borderId="5" xfId="15" applyNumberFormat="1" applyFont="1" applyFill="1" applyBorder="1" applyAlignment="1">
      <alignment/>
    </xf>
    <xf numFmtId="166" fontId="5" fillId="0" borderId="0" xfId="15" applyNumberFormat="1" applyFont="1" applyFill="1" applyAlignment="1">
      <alignment/>
    </xf>
    <xf numFmtId="166" fontId="5" fillId="0" borderId="9" xfId="15" applyNumberFormat="1" applyFont="1" applyFill="1" applyBorder="1" applyAlignment="1">
      <alignment/>
    </xf>
    <xf numFmtId="0" fontId="0" fillId="0" borderId="0" xfId="0" applyAlignment="1">
      <alignment horizontal="justify" wrapText="1"/>
    </xf>
    <xf numFmtId="43" fontId="4" fillId="0" borderId="0" xfId="15" applyFont="1" applyAlignment="1">
      <alignment horizontal="center" vertical="center" wrapText="1"/>
    </xf>
    <xf numFmtId="165" fontId="4" fillId="0" borderId="0" xfId="15" applyNumberFormat="1" applyFont="1" applyAlignment="1" quotePrefix="1">
      <alignment horizontal="center" vertical="center" wrapText="1"/>
    </xf>
    <xf numFmtId="15" fontId="5" fillId="0" borderId="0" xfId="0" applyNumberFormat="1" applyFont="1" applyAlignment="1" quotePrefix="1">
      <alignment horizontal="center"/>
    </xf>
    <xf numFmtId="43" fontId="5" fillId="0" borderId="0" xfId="15" applyFont="1" applyAlignment="1" quotePrefix="1">
      <alignment horizontal="center"/>
    </xf>
    <xf numFmtId="166" fontId="5" fillId="0" borderId="0" xfId="15" applyNumberFormat="1" applyFont="1" applyFill="1" applyBorder="1" applyAlignment="1">
      <alignment horizontal="right"/>
    </xf>
    <xf numFmtId="3" fontId="5" fillId="0" borderId="0" xfId="0" applyNumberFormat="1" applyFont="1" applyAlignment="1">
      <alignment horizontal="center"/>
    </xf>
    <xf numFmtId="9" fontId="5" fillId="0" borderId="0" xfId="21" applyFont="1" applyAlignment="1">
      <alignment horizontal="center"/>
    </xf>
    <xf numFmtId="0" fontId="5" fillId="0" borderId="0" xfId="0" applyFont="1" applyAlignment="1">
      <alignment horizontal="justify"/>
    </xf>
    <xf numFmtId="0" fontId="0" fillId="0" borderId="0" xfId="0" applyAlignment="1">
      <alignment horizontal="justify"/>
    </xf>
    <xf numFmtId="43" fontId="4" fillId="0" borderId="0" xfId="15" applyFont="1" applyAlignment="1">
      <alignment horizontal="left" vertical="center"/>
    </xf>
    <xf numFmtId="0" fontId="4" fillId="0" borderId="0" xfId="0" applyFont="1" applyAlignment="1">
      <alignment horizontal="left" vertical="center"/>
    </xf>
    <xf numFmtId="38" fontId="4" fillId="0" borderId="0" xfId="0" applyNumberFormat="1" applyFont="1" applyAlignment="1">
      <alignment horizontal="center" vertical="top" wrapText="1"/>
    </xf>
    <xf numFmtId="0" fontId="0" fillId="0" borderId="0" xfId="0" applyAlignment="1">
      <alignment horizontal="center" vertical="top" wrapText="1"/>
    </xf>
    <xf numFmtId="0" fontId="5"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5" fillId="0" borderId="0" xfId="0" applyFont="1" applyAlignment="1">
      <alignment wrapText="1"/>
    </xf>
    <xf numFmtId="0" fontId="5" fillId="0" borderId="0" xfId="0" applyFont="1" applyAlignment="1">
      <alignment horizontal="justify" vertical="center" wrapText="1"/>
    </xf>
    <xf numFmtId="0" fontId="5" fillId="0" borderId="0" xfId="0" applyFont="1" applyAlignment="1">
      <alignment horizontal="justify"/>
    </xf>
    <xf numFmtId="0" fontId="0" fillId="0" borderId="0" xfId="0" applyAlignment="1">
      <alignment horizontal="justify"/>
    </xf>
    <xf numFmtId="0" fontId="5" fillId="0" borderId="0" xfId="0" applyNumberFormat="1" applyFont="1" applyAlignment="1">
      <alignment horizontal="justify" wrapText="1"/>
    </xf>
    <xf numFmtId="0" fontId="5" fillId="0" borderId="0" xfId="0" applyFont="1" applyFill="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千位分隔_BS (Jun)"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C1:Q41"/>
  <sheetViews>
    <sheetView showGridLines="0" showZeros="0" workbookViewId="0" topLeftCell="A8">
      <selection activeCell="G21" sqref="G21"/>
    </sheetView>
  </sheetViews>
  <sheetFormatPr defaultColWidth="9.00390625" defaultRowHeight="14.25"/>
  <cols>
    <col min="1" max="1" width="2.375" style="3" customWidth="1"/>
    <col min="2" max="2" width="2.125" style="3" customWidth="1"/>
    <col min="3" max="3" width="31.375" style="3" customWidth="1"/>
    <col min="4" max="4" width="3.125" style="3" customWidth="1"/>
    <col min="5" max="5" width="9.375" style="6" customWidth="1"/>
    <col min="6" max="6" width="2.375" style="6" customWidth="1"/>
    <col min="7" max="7" width="9.50390625" style="6" customWidth="1"/>
    <col min="8" max="8" width="6.625" style="6" customWidth="1"/>
    <col min="9" max="9" width="10.50390625" style="3" customWidth="1"/>
    <col min="10" max="10" width="3.75390625" style="3" customWidth="1"/>
    <col min="11" max="11" width="9.00390625" style="3" customWidth="1"/>
    <col min="12" max="12" width="3.125" style="3" customWidth="1"/>
    <col min="13" max="15" width="0" style="3" hidden="1" customWidth="1"/>
    <col min="16" max="16" width="2.625" style="3" hidden="1" customWidth="1"/>
    <col min="17" max="17" width="0" style="3" hidden="1" customWidth="1"/>
    <col min="18" max="16384" width="9.00390625" style="3" customWidth="1"/>
  </cols>
  <sheetData>
    <row r="1" spans="3:8" ht="15">
      <c r="C1" s="46" t="s">
        <v>50</v>
      </c>
      <c r="D1" s="47"/>
      <c r="E1"/>
      <c r="F1"/>
      <c r="G1" s="16"/>
      <c r="H1" s="16"/>
    </row>
    <row r="2" spans="3:8" ht="12.75" customHeight="1">
      <c r="C2" s="46" t="s">
        <v>29</v>
      </c>
      <c r="D2" s="47"/>
      <c r="E2"/>
      <c r="F2"/>
      <c r="G2" s="16"/>
      <c r="H2" s="16"/>
    </row>
    <row r="3" spans="3:8" ht="12" customHeight="1">
      <c r="C3" s="46" t="s">
        <v>30</v>
      </c>
      <c r="D3" s="47"/>
      <c r="E3"/>
      <c r="F3"/>
      <c r="G3" s="16"/>
      <c r="H3" s="16"/>
    </row>
    <row r="4" spans="3:8" ht="12" customHeight="1">
      <c r="C4" s="46" t="s">
        <v>70</v>
      </c>
      <c r="D4" s="47"/>
      <c r="E4"/>
      <c r="F4"/>
      <c r="G4" s="16"/>
      <c r="H4" s="16"/>
    </row>
    <row r="5" spans="3:8" ht="12" customHeight="1">
      <c r="C5" s="46" t="s">
        <v>149</v>
      </c>
      <c r="D5" s="47"/>
      <c r="E5"/>
      <c r="F5"/>
      <c r="G5" s="16"/>
      <c r="H5" s="16"/>
    </row>
    <row r="6" spans="3:8" ht="12" customHeight="1">
      <c r="C6" s="46"/>
      <c r="D6" s="47"/>
      <c r="E6"/>
      <c r="F6"/>
      <c r="G6" s="16"/>
      <c r="H6" s="16"/>
    </row>
    <row r="7" spans="5:13" ht="12.75">
      <c r="E7" s="118" t="s">
        <v>104</v>
      </c>
      <c r="F7" s="119"/>
      <c r="G7" s="119"/>
      <c r="I7" s="118" t="s">
        <v>107</v>
      </c>
      <c r="J7" s="119"/>
      <c r="K7" s="119"/>
      <c r="M7" s="1" t="s">
        <v>69</v>
      </c>
    </row>
    <row r="8" spans="5:17" ht="12.75">
      <c r="E8" s="119"/>
      <c r="F8" s="119"/>
      <c r="G8" s="119"/>
      <c r="H8" s="41"/>
      <c r="I8" s="119"/>
      <c r="J8" s="119"/>
      <c r="K8" s="119"/>
      <c r="L8" s="41"/>
      <c r="M8" s="116" t="s">
        <v>5</v>
      </c>
      <c r="N8" s="116"/>
      <c r="O8" s="116"/>
      <c r="P8" s="116"/>
      <c r="Q8" s="117"/>
    </row>
    <row r="9" spans="5:17" ht="38.25">
      <c r="E9" s="107" t="s">
        <v>105</v>
      </c>
      <c r="F9" s="30"/>
      <c r="G9" s="107" t="s">
        <v>106</v>
      </c>
      <c r="H9" s="34"/>
      <c r="I9" s="107" t="s">
        <v>108</v>
      </c>
      <c r="J9" s="30"/>
      <c r="K9" s="107" t="s">
        <v>108</v>
      </c>
      <c r="L9" s="34"/>
      <c r="M9" s="30"/>
      <c r="N9" s="30"/>
      <c r="O9" s="30"/>
      <c r="P9" s="30"/>
      <c r="Q9" s="31" t="s">
        <v>26</v>
      </c>
    </row>
    <row r="10" spans="5:17" ht="12.75">
      <c r="E10" s="71" t="s">
        <v>120</v>
      </c>
      <c r="F10" s="14"/>
      <c r="G10" s="71" t="s">
        <v>121</v>
      </c>
      <c r="H10" s="29"/>
      <c r="I10" s="71" t="s">
        <v>120</v>
      </c>
      <c r="J10" s="14"/>
      <c r="K10" s="71" t="s">
        <v>121</v>
      </c>
      <c r="L10" s="29"/>
      <c r="M10" s="29">
        <v>38412</v>
      </c>
      <c r="N10" s="29">
        <v>38384</v>
      </c>
      <c r="O10" s="29">
        <v>38353</v>
      </c>
      <c r="P10" s="14"/>
      <c r="Q10" s="29">
        <v>38322</v>
      </c>
    </row>
    <row r="11" spans="5:17" ht="12.75">
      <c r="E11" s="5" t="s">
        <v>6</v>
      </c>
      <c r="F11" s="5"/>
      <c r="G11" s="5" t="s">
        <v>6</v>
      </c>
      <c r="H11" s="5"/>
      <c r="I11" s="5" t="s">
        <v>6</v>
      </c>
      <c r="J11" s="5"/>
      <c r="K11" s="5" t="s">
        <v>6</v>
      </c>
      <c r="L11" s="5"/>
      <c r="M11" s="5" t="s">
        <v>6</v>
      </c>
      <c r="N11" s="5" t="s">
        <v>6</v>
      </c>
      <c r="O11" s="5" t="s">
        <v>6</v>
      </c>
      <c r="P11" s="5"/>
      <c r="Q11" s="5" t="s">
        <v>6</v>
      </c>
    </row>
    <row r="12" spans="5:17" ht="12.75">
      <c r="E12" s="5"/>
      <c r="F12" s="5"/>
      <c r="G12" s="3"/>
      <c r="H12" s="3"/>
      <c r="I12" s="5"/>
      <c r="J12" s="5"/>
      <c r="M12" s="5"/>
      <c r="N12" s="5"/>
      <c r="O12" s="5"/>
      <c r="P12" s="5"/>
      <c r="Q12" s="5"/>
    </row>
    <row r="13" spans="3:17" ht="12.75">
      <c r="C13" s="3" t="s">
        <v>51</v>
      </c>
      <c r="E13" s="96">
        <v>7351</v>
      </c>
      <c r="F13" s="96"/>
      <c r="G13" s="96">
        <v>1733.79</v>
      </c>
      <c r="H13" s="96"/>
      <c r="I13" s="96">
        <v>7351</v>
      </c>
      <c r="J13" s="96"/>
      <c r="K13" s="96">
        <v>1733.79</v>
      </c>
      <c r="L13" s="13"/>
      <c r="M13" s="17">
        <v>7366.94</v>
      </c>
      <c r="N13" s="13">
        <v>7077.04</v>
      </c>
      <c r="O13" s="13">
        <v>2439.11</v>
      </c>
      <c r="P13" s="18"/>
      <c r="Q13" s="13">
        <f>18075112/1000</f>
        <v>18075.112</v>
      </c>
    </row>
    <row r="14" spans="5:17" ht="12.75">
      <c r="E14" s="96"/>
      <c r="F14" s="96"/>
      <c r="G14" s="96"/>
      <c r="H14" s="96"/>
      <c r="I14" s="96"/>
      <c r="J14" s="96"/>
      <c r="K14" s="96"/>
      <c r="L14" s="13"/>
      <c r="M14" s="17"/>
      <c r="N14" s="13"/>
      <c r="O14" s="13"/>
      <c r="P14" s="18"/>
      <c r="Q14" s="13"/>
    </row>
    <row r="15" spans="3:17" s="32" customFormat="1" ht="12.75">
      <c r="C15" s="32" t="s">
        <v>109</v>
      </c>
      <c r="E15" s="97">
        <f>-2344.04+2.8</f>
        <v>-2341.24</v>
      </c>
      <c r="F15" s="97"/>
      <c r="G15" s="97">
        <v>-1060.82</v>
      </c>
      <c r="H15" s="97"/>
      <c r="I15" s="97">
        <v>-2344.04</v>
      </c>
      <c r="J15" s="97"/>
      <c r="K15" s="97">
        <v>-1060.82</v>
      </c>
      <c r="L15" s="65"/>
      <c r="M15" s="65">
        <v>-1752.55</v>
      </c>
      <c r="N15" s="65">
        <v>-1234.04</v>
      </c>
      <c r="O15" s="65">
        <v>-495.75</v>
      </c>
      <c r="P15" s="66"/>
      <c r="Q15" s="65">
        <v>-5713.42</v>
      </c>
    </row>
    <row r="16" spans="5:17" ht="12.75">
      <c r="E16" s="96"/>
      <c r="F16" s="96"/>
      <c r="G16" s="96"/>
      <c r="H16" s="96"/>
      <c r="I16" s="96"/>
      <c r="J16" s="96"/>
      <c r="K16" s="96"/>
      <c r="L16" s="13"/>
      <c r="M16" s="17"/>
      <c r="N16" s="13"/>
      <c r="O16" s="13"/>
      <c r="P16" s="18"/>
      <c r="Q16" s="13"/>
    </row>
    <row r="17" spans="3:17" ht="12.75">
      <c r="C17" s="3" t="s">
        <v>110</v>
      </c>
      <c r="E17" s="98">
        <v>9.24</v>
      </c>
      <c r="F17" s="8"/>
      <c r="G17" s="98">
        <v>8.9</v>
      </c>
      <c r="H17" s="8"/>
      <c r="I17" s="98">
        <v>9.24</v>
      </c>
      <c r="J17" s="8"/>
      <c r="K17" s="98">
        <v>8.9</v>
      </c>
      <c r="L17" s="22"/>
      <c r="M17" s="19">
        <v>9.2</v>
      </c>
      <c r="N17" s="10">
        <v>6.18</v>
      </c>
      <c r="O17" s="10">
        <v>3</v>
      </c>
      <c r="P17" s="18"/>
      <c r="Q17" s="23">
        <v>0</v>
      </c>
    </row>
    <row r="18" spans="5:17" ht="12.75">
      <c r="E18" s="96"/>
      <c r="F18" s="96"/>
      <c r="G18" s="96"/>
      <c r="H18" s="96"/>
      <c r="I18" s="96"/>
      <c r="J18" s="96"/>
      <c r="K18" s="96"/>
      <c r="L18" s="13"/>
      <c r="M18" s="17"/>
      <c r="N18" s="13"/>
      <c r="O18" s="13"/>
      <c r="P18" s="18"/>
      <c r="Q18" s="13"/>
    </row>
    <row r="19" spans="3:17" ht="12.75">
      <c r="C19" s="3" t="s">
        <v>111</v>
      </c>
      <c r="E19" s="96">
        <f>SUM(E13:E17)</f>
        <v>5019</v>
      </c>
      <c r="F19" s="96"/>
      <c r="G19" s="96">
        <f>SUM(G13:G17)</f>
        <v>681.87</v>
      </c>
      <c r="H19" s="96"/>
      <c r="I19" s="96">
        <f>SUM(I13:I17)</f>
        <v>5016.2</v>
      </c>
      <c r="J19" s="96"/>
      <c r="K19" s="96">
        <f>SUM(K13:K17)</f>
        <v>681.87</v>
      </c>
      <c r="L19" s="17"/>
      <c r="M19" s="17">
        <f>SUM(M13:M17)</f>
        <v>5623.589999999999</v>
      </c>
      <c r="N19" s="17">
        <f>SUM(N13:N17)</f>
        <v>5849.18</v>
      </c>
      <c r="O19" s="17">
        <f>SUM(O13:O17)</f>
        <v>1946.3600000000001</v>
      </c>
      <c r="P19" s="18"/>
      <c r="Q19" s="17">
        <f>SUM(Q13:Q17)</f>
        <v>12361.692000000001</v>
      </c>
    </row>
    <row r="20" spans="5:17" ht="12.75">
      <c r="E20" s="96"/>
      <c r="F20" s="96"/>
      <c r="G20" s="96"/>
      <c r="H20" s="96"/>
      <c r="I20" s="96"/>
      <c r="J20" s="96"/>
      <c r="K20" s="96"/>
      <c r="L20" s="13"/>
      <c r="M20" s="17"/>
      <c r="N20" s="13"/>
      <c r="O20" s="13"/>
      <c r="P20" s="18"/>
      <c r="Q20" s="13"/>
    </row>
    <row r="21" spans="3:17" ht="12.75">
      <c r="C21" s="3" t="s">
        <v>112</v>
      </c>
      <c r="E21" s="8">
        <v>-0.97</v>
      </c>
      <c r="F21" s="8"/>
      <c r="G21" s="73">
        <v>0</v>
      </c>
      <c r="H21" s="8"/>
      <c r="I21" s="8">
        <v>-0.97</v>
      </c>
      <c r="J21" s="8"/>
      <c r="K21" s="73">
        <v>0</v>
      </c>
      <c r="L21" s="9"/>
      <c r="M21" s="9">
        <v>-0.6</v>
      </c>
      <c r="N21" s="9">
        <v>-0.66</v>
      </c>
      <c r="O21" s="9">
        <v>-0.35</v>
      </c>
      <c r="P21" s="67"/>
      <c r="Q21" s="9">
        <v>0</v>
      </c>
    </row>
    <row r="22" spans="5:17" ht="12.75">
      <c r="E22" s="98"/>
      <c r="F22" s="8"/>
      <c r="G22" s="98"/>
      <c r="H22" s="8"/>
      <c r="I22" s="98"/>
      <c r="J22" s="8"/>
      <c r="K22" s="98"/>
      <c r="L22" s="9"/>
      <c r="M22" s="19"/>
      <c r="N22" s="10"/>
      <c r="O22" s="10"/>
      <c r="P22" s="68"/>
      <c r="Q22" s="10"/>
    </row>
    <row r="23" spans="3:17" ht="12.75">
      <c r="C23" s="3" t="s">
        <v>97</v>
      </c>
      <c r="E23" s="96">
        <f>SUM(E19:E21)</f>
        <v>5018.03</v>
      </c>
      <c r="F23" s="96"/>
      <c r="G23" s="96">
        <f>SUM(G19:G21)</f>
        <v>681.87</v>
      </c>
      <c r="H23" s="96"/>
      <c r="I23" s="96">
        <f>SUM(I19:I21)</f>
        <v>5015.23</v>
      </c>
      <c r="J23" s="96"/>
      <c r="K23" s="96">
        <f>SUM(K19:K21)</f>
        <v>681.87</v>
      </c>
      <c r="L23" s="17"/>
      <c r="M23" s="17">
        <f>SUM(M19:M21)</f>
        <v>5622.989999999999</v>
      </c>
      <c r="N23" s="17">
        <f>SUM(N19:N21)</f>
        <v>5848.52</v>
      </c>
      <c r="O23" s="17">
        <f>SUM(O19:O21)</f>
        <v>1946.0100000000002</v>
      </c>
      <c r="P23" s="18"/>
      <c r="Q23" s="17">
        <f>SUM(Q19:Q21)</f>
        <v>12361.692000000001</v>
      </c>
    </row>
    <row r="24" spans="5:16" ht="12.75">
      <c r="E24" s="96"/>
      <c r="F24" s="96"/>
      <c r="I24" s="96"/>
      <c r="J24" s="96"/>
      <c r="K24" s="6"/>
      <c r="M24" s="17"/>
      <c r="N24" s="13"/>
      <c r="O24" s="13"/>
      <c r="P24" s="18"/>
    </row>
    <row r="25" spans="3:17" ht="12.75">
      <c r="C25" s="3" t="s">
        <v>43</v>
      </c>
      <c r="E25" s="73">
        <v>-2.8</v>
      </c>
      <c r="F25" s="73"/>
      <c r="G25" s="73">
        <v>0</v>
      </c>
      <c r="H25" s="73"/>
      <c r="I25" s="73">
        <v>0</v>
      </c>
      <c r="J25" s="96"/>
      <c r="K25" s="73">
        <v>0</v>
      </c>
      <c r="L25" s="13"/>
      <c r="M25" s="13">
        <v>0</v>
      </c>
      <c r="N25" s="13">
        <v>0</v>
      </c>
      <c r="O25" s="13">
        <v>0</v>
      </c>
      <c r="P25" s="18"/>
      <c r="Q25" s="13">
        <v>0</v>
      </c>
    </row>
    <row r="26" spans="5:17" ht="12.75">
      <c r="E26" s="98"/>
      <c r="F26" s="8"/>
      <c r="G26" s="98"/>
      <c r="H26" s="8"/>
      <c r="I26" s="98"/>
      <c r="J26" s="8"/>
      <c r="K26" s="98"/>
      <c r="L26" s="9"/>
      <c r="M26" s="19"/>
      <c r="N26" s="10"/>
      <c r="O26" s="10"/>
      <c r="P26" s="18"/>
      <c r="Q26" s="10"/>
    </row>
    <row r="27" spans="3:17" ht="12.75">
      <c r="C27" s="3" t="s">
        <v>113</v>
      </c>
      <c r="E27" s="96">
        <f>SUM(E23:E26)</f>
        <v>5015.23</v>
      </c>
      <c r="F27" s="96"/>
      <c r="G27" s="96">
        <f>SUM(G23:G26)</f>
        <v>681.87</v>
      </c>
      <c r="H27" s="96"/>
      <c r="I27" s="96">
        <f>SUM(I23:I26)</f>
        <v>5015.23</v>
      </c>
      <c r="J27" s="96"/>
      <c r="K27" s="96">
        <f>SUM(K23:K26)</f>
        <v>681.87</v>
      </c>
      <c r="L27" s="17"/>
      <c r="M27" s="17">
        <f>SUM(M23:M25)</f>
        <v>5622.989999999999</v>
      </c>
      <c r="N27" s="17">
        <f>SUM(N23:N25)</f>
        <v>5848.52</v>
      </c>
      <c r="O27" s="17">
        <f>SUM(O23:O25)</f>
        <v>1946.0100000000002</v>
      </c>
      <c r="P27" s="18"/>
      <c r="Q27" s="17">
        <f>SUM(Q23:Q26)</f>
        <v>12361.692000000001</v>
      </c>
    </row>
    <row r="28" spans="5:17" ht="12.75">
      <c r="E28" s="96"/>
      <c r="F28" s="96"/>
      <c r="G28" s="96"/>
      <c r="H28" s="96"/>
      <c r="I28" s="96"/>
      <c r="J28" s="96"/>
      <c r="K28" s="96"/>
      <c r="L28" s="17"/>
      <c r="M28" s="17"/>
      <c r="N28" s="17"/>
      <c r="O28" s="17"/>
      <c r="P28" s="18"/>
      <c r="Q28" s="17"/>
    </row>
    <row r="29" spans="3:17" ht="12.75">
      <c r="C29" s="3" t="s">
        <v>53</v>
      </c>
      <c r="E29" s="73">
        <v>0</v>
      </c>
      <c r="F29" s="73"/>
      <c r="G29" s="73">
        <v>0</v>
      </c>
      <c r="H29" s="73"/>
      <c r="I29" s="73">
        <v>0</v>
      </c>
      <c r="J29" s="73"/>
      <c r="K29" s="73">
        <v>0</v>
      </c>
      <c r="L29" s="17"/>
      <c r="M29" s="17">
        <v>0</v>
      </c>
      <c r="N29" s="17">
        <v>0</v>
      </c>
      <c r="O29" s="17">
        <v>0</v>
      </c>
      <c r="P29" s="18"/>
      <c r="Q29" s="17">
        <v>0</v>
      </c>
    </row>
    <row r="30" spans="5:17" ht="12.75">
      <c r="E30" s="96"/>
      <c r="F30" s="96"/>
      <c r="G30" s="96"/>
      <c r="H30" s="96"/>
      <c r="I30" s="96"/>
      <c r="J30" s="96"/>
      <c r="K30" s="96"/>
      <c r="L30" s="17"/>
      <c r="M30" s="17"/>
      <c r="N30" s="17"/>
      <c r="O30" s="17"/>
      <c r="P30" s="18"/>
      <c r="Q30" s="17"/>
    </row>
    <row r="31" spans="3:17" ht="13.5" thickBot="1">
      <c r="C31" s="3" t="s">
        <v>170</v>
      </c>
      <c r="E31" s="99">
        <f>SUM(E27:E29)</f>
        <v>5015.23</v>
      </c>
      <c r="F31" s="8"/>
      <c r="G31" s="99">
        <f>SUM(G27:G29)</f>
        <v>681.87</v>
      </c>
      <c r="H31" s="8"/>
      <c r="I31" s="99">
        <f>SUM(I27:I29)</f>
        <v>5015.23</v>
      </c>
      <c r="J31" s="8"/>
      <c r="K31" s="99">
        <f>SUM(K27:K29)</f>
        <v>681.87</v>
      </c>
      <c r="L31" s="20"/>
      <c r="M31" s="21">
        <f>SUM(M27:M29)</f>
        <v>5622.989999999999</v>
      </c>
      <c r="N31" s="21">
        <f>SUM(N27:N29)</f>
        <v>5848.52</v>
      </c>
      <c r="O31" s="21">
        <f>SUM(O27:O29)</f>
        <v>1946.0100000000002</v>
      </c>
      <c r="P31" s="18"/>
      <c r="Q31" s="21">
        <f>SUM(Q27:Q29)</f>
        <v>12361.692000000001</v>
      </c>
    </row>
    <row r="32" spans="5:17" ht="13.5" thickTop="1">
      <c r="E32" s="8"/>
      <c r="F32" s="8"/>
      <c r="G32" s="13"/>
      <c r="H32" s="13"/>
      <c r="I32" s="8"/>
      <c r="J32" s="8"/>
      <c r="K32" s="13"/>
      <c r="L32" s="13"/>
      <c r="M32" s="8"/>
      <c r="N32" s="8"/>
      <c r="O32" s="8"/>
      <c r="Q32" s="8"/>
    </row>
    <row r="33" spans="3:17" ht="12.75">
      <c r="C33" s="3" t="s">
        <v>142</v>
      </c>
      <c r="E33" s="85" t="s">
        <v>47</v>
      </c>
      <c r="F33" s="8"/>
      <c r="G33" s="13"/>
      <c r="H33" s="13"/>
      <c r="I33" s="8"/>
      <c r="J33" s="8"/>
      <c r="K33" s="13"/>
      <c r="L33" s="13"/>
      <c r="M33" s="8"/>
      <c r="N33" s="8"/>
      <c r="O33" s="8"/>
      <c r="Q33" s="8"/>
    </row>
    <row r="34" spans="3:12" ht="12.75">
      <c r="C34" s="3" t="s">
        <v>58</v>
      </c>
      <c r="E34" s="86">
        <f>($E$27/Notes!F197)*100</f>
        <v>2.204999755548626</v>
      </c>
      <c r="F34" s="38"/>
      <c r="G34" s="86">
        <f>($G$27*100)/((19318.936+(9988.444*89))*10/90)</f>
        <v>0.6756462083782865</v>
      </c>
      <c r="H34" s="6" t="s">
        <v>143</v>
      </c>
      <c r="I34" s="86">
        <f>E34</f>
        <v>2.204999755548626</v>
      </c>
      <c r="J34" s="38"/>
      <c r="K34" s="86">
        <f>G34</f>
        <v>0.6756462083782865</v>
      </c>
      <c r="L34" s="6" t="s">
        <v>143</v>
      </c>
    </row>
    <row r="35" spans="3:12" ht="12.75">
      <c r="C35" s="3" t="s">
        <v>59</v>
      </c>
      <c r="E35" s="86">
        <f>($E$27/Notes!F198)*100</f>
        <v>2.0968641883003327</v>
      </c>
      <c r="G35" s="86">
        <f>G34</f>
        <v>0.6756462083782865</v>
      </c>
      <c r="H35" s="6" t="s">
        <v>143</v>
      </c>
      <c r="I35" s="86">
        <f>E35</f>
        <v>2.0968641883003327</v>
      </c>
      <c r="J35" s="6"/>
      <c r="K35" s="86">
        <f>G34</f>
        <v>0.6756462083782865</v>
      </c>
      <c r="L35" s="6" t="s">
        <v>143</v>
      </c>
    </row>
    <row r="36" spans="7:8" ht="12.75">
      <c r="G36" s="3"/>
      <c r="H36" s="3"/>
    </row>
    <row r="37" ht="12.75">
      <c r="C37" s="87" t="s">
        <v>144</v>
      </c>
    </row>
    <row r="40" spans="3:12" ht="15">
      <c r="C40" s="3" t="s">
        <v>55</v>
      </c>
      <c r="E40"/>
      <c r="F40"/>
      <c r="G40" s="16"/>
      <c r="H40" s="16"/>
      <c r="I40" s="13"/>
      <c r="J40" s="16"/>
      <c r="K40" s="16"/>
      <c r="L40" s="13"/>
    </row>
    <row r="41" spans="3:12" ht="15">
      <c r="C41" s="3" t="s">
        <v>114</v>
      </c>
      <c r="E41"/>
      <c r="F41"/>
      <c r="G41" s="16"/>
      <c r="H41" s="16"/>
      <c r="I41" s="13"/>
      <c r="J41" s="16"/>
      <c r="K41" s="16"/>
      <c r="L41" s="13"/>
    </row>
  </sheetData>
  <mergeCells count="3">
    <mergeCell ref="M8:Q8"/>
    <mergeCell ref="E7:G8"/>
    <mergeCell ref="I7:K8"/>
  </mergeCells>
  <printOptions/>
  <pageMargins left="0.75" right="0.75" top="1" bottom="1" header="0.5" footer="0.5"/>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B1:J77"/>
  <sheetViews>
    <sheetView showGridLines="0" workbookViewId="0" topLeftCell="A1">
      <selection activeCell="F41" sqref="F41"/>
    </sheetView>
  </sheetViews>
  <sheetFormatPr defaultColWidth="9.00390625" defaultRowHeight="14.25"/>
  <cols>
    <col min="1" max="1" width="9.00390625" style="3" customWidth="1"/>
    <col min="2" max="2" width="3.75390625" style="3" customWidth="1"/>
    <col min="3" max="3" width="27.375" style="0" customWidth="1"/>
    <col min="4" max="4" width="1.625" style="0" customWidth="1"/>
    <col min="5" max="5" width="8.75390625" style="16" customWidth="1"/>
    <col min="6" max="6" width="2.625" style="16" customWidth="1"/>
    <col min="7" max="7" width="9.25390625" style="16" customWidth="1"/>
    <col min="8" max="8" width="6.25390625" style="13" customWidth="1"/>
    <col min="9" max="9" width="9.00390625" style="13" customWidth="1"/>
    <col min="10" max="10" width="11.00390625" style="13" bestFit="1" customWidth="1"/>
    <col min="11" max="11" width="10.50390625" style="13" bestFit="1" customWidth="1"/>
    <col min="12" max="16384" width="9.00390625" style="3" customWidth="1"/>
  </cols>
  <sheetData>
    <row r="1" spans="2:3" ht="15">
      <c r="B1" s="46" t="s">
        <v>50</v>
      </c>
      <c r="C1" s="47"/>
    </row>
    <row r="2" spans="2:3" ht="15">
      <c r="B2" s="46" t="s">
        <v>29</v>
      </c>
      <c r="C2" s="47"/>
    </row>
    <row r="3" spans="2:3" ht="15">
      <c r="B3" s="46" t="s">
        <v>30</v>
      </c>
      <c r="C3" s="47"/>
    </row>
    <row r="4" spans="2:3" ht="15">
      <c r="B4" s="46" t="s">
        <v>148</v>
      </c>
      <c r="C4" s="47"/>
    </row>
    <row r="5" spans="2:3" ht="15">
      <c r="B5" s="46"/>
      <c r="C5" s="47"/>
    </row>
    <row r="6" spans="5:7" ht="15">
      <c r="E6" s="5"/>
      <c r="F6" s="5"/>
      <c r="G6" s="5"/>
    </row>
    <row r="7" spans="5:7" ht="54.75" customHeight="1">
      <c r="E7" s="48" t="s">
        <v>118</v>
      </c>
      <c r="F7" s="45"/>
      <c r="G7" s="48" t="s">
        <v>119</v>
      </c>
    </row>
    <row r="8" spans="5:8" ht="25.5">
      <c r="E8" s="108" t="s">
        <v>120</v>
      </c>
      <c r="F8" s="36"/>
      <c r="G8" s="108" t="s">
        <v>122</v>
      </c>
      <c r="H8" s="15"/>
    </row>
    <row r="9" spans="5:8" ht="15">
      <c r="E9" s="35" t="s">
        <v>6</v>
      </c>
      <c r="F9" s="35"/>
      <c r="G9" s="35" t="s">
        <v>6</v>
      </c>
      <c r="H9" s="16"/>
    </row>
    <row r="10" spans="2:7" ht="15">
      <c r="B10" s="1" t="s">
        <v>150</v>
      </c>
      <c r="E10" s="37"/>
      <c r="F10" s="37"/>
      <c r="G10" s="13"/>
    </row>
    <row r="11" spans="2:7" ht="15">
      <c r="B11" s="3" t="s">
        <v>151</v>
      </c>
      <c r="E11" s="73">
        <v>955.59</v>
      </c>
      <c r="F11" s="73"/>
      <c r="G11" s="89">
        <v>909.01</v>
      </c>
    </row>
    <row r="12" spans="2:7" ht="15">
      <c r="B12" s="3" t="s">
        <v>152</v>
      </c>
      <c r="E12" s="73">
        <v>20330</v>
      </c>
      <c r="F12" s="73"/>
      <c r="G12" s="74">
        <v>20900</v>
      </c>
    </row>
    <row r="13" spans="2:7" ht="15">
      <c r="B13" s="3" t="s">
        <v>153</v>
      </c>
      <c r="E13" s="73">
        <v>2856.18</v>
      </c>
      <c r="F13" s="73"/>
      <c r="G13" s="73">
        <v>2216.64</v>
      </c>
    </row>
    <row r="14" spans="5:7" ht="15">
      <c r="E14" s="90">
        <f>SUM(E11:E13)</f>
        <v>24141.77</v>
      </c>
      <c r="F14" s="91"/>
      <c r="G14" s="90">
        <f>SUM(G11:G13)</f>
        <v>24025.649999999998</v>
      </c>
    </row>
    <row r="15" spans="5:7" ht="15">
      <c r="E15" s="73"/>
      <c r="F15" s="73"/>
      <c r="G15" s="74"/>
    </row>
    <row r="16" spans="2:7" ht="15">
      <c r="B16" s="1" t="s">
        <v>7</v>
      </c>
      <c r="E16" s="73"/>
      <c r="F16" s="73"/>
      <c r="G16" s="74"/>
    </row>
    <row r="17" spans="2:7" ht="15">
      <c r="B17" s="3" t="s">
        <v>33</v>
      </c>
      <c r="E17" s="92">
        <v>11151</v>
      </c>
      <c r="F17" s="91"/>
      <c r="G17" s="92">
        <v>12428</v>
      </c>
    </row>
    <row r="18" spans="2:7" ht="15">
      <c r="B18" s="3" t="s">
        <v>116</v>
      </c>
      <c r="E18" s="93">
        <v>145</v>
      </c>
      <c r="F18" s="91"/>
      <c r="G18" s="93">
        <v>234.13</v>
      </c>
    </row>
    <row r="19" spans="2:7" ht="15">
      <c r="B19" s="3" t="s">
        <v>48</v>
      </c>
      <c r="E19" s="93">
        <v>11684</v>
      </c>
      <c r="F19" s="91"/>
      <c r="G19" s="93">
        <v>3687.2</v>
      </c>
    </row>
    <row r="20" spans="5:7" ht="15">
      <c r="E20" s="94">
        <f>SUM(E17:E19)</f>
        <v>22980</v>
      </c>
      <c r="F20" s="91"/>
      <c r="G20" s="94">
        <f>SUM(G17:G19)</f>
        <v>16349.329999999998</v>
      </c>
    </row>
    <row r="21" spans="5:7" ht="15">
      <c r="E21" s="93"/>
      <c r="F21" s="91"/>
      <c r="G21" s="93"/>
    </row>
    <row r="22" spans="2:7" ht="15">
      <c r="B22" s="1" t="s">
        <v>10</v>
      </c>
      <c r="E22" s="93"/>
      <c r="F22" s="91"/>
      <c r="G22" s="93"/>
    </row>
    <row r="23" spans="2:7" ht="15">
      <c r="B23" s="3" t="s">
        <v>34</v>
      </c>
      <c r="E23" s="93">
        <v>1615</v>
      </c>
      <c r="F23" s="91"/>
      <c r="G23" s="93">
        <v>931</v>
      </c>
    </row>
    <row r="24" spans="5:7" ht="15">
      <c r="E24" s="93"/>
      <c r="F24" s="91"/>
      <c r="G24" s="93"/>
    </row>
    <row r="25" spans="5:7" ht="15">
      <c r="E25" s="94">
        <f>SUM(E23:E24)</f>
        <v>1615</v>
      </c>
      <c r="F25" s="91"/>
      <c r="G25" s="94">
        <f>SUM(G23:G24)</f>
        <v>931</v>
      </c>
    </row>
    <row r="26" spans="2:7" ht="15">
      <c r="B26" s="3" t="s">
        <v>9</v>
      </c>
      <c r="E26" s="73">
        <f>E20-E25</f>
        <v>21365</v>
      </c>
      <c r="F26" s="73"/>
      <c r="G26" s="73">
        <f>G20-G25</f>
        <v>15418.329999999998</v>
      </c>
    </row>
    <row r="27" spans="5:7" ht="15.75" thickBot="1">
      <c r="E27" s="95">
        <f>E14+E26</f>
        <v>45506.770000000004</v>
      </c>
      <c r="F27" s="91"/>
      <c r="G27" s="95">
        <f>G14+G26</f>
        <v>39443.979999999996</v>
      </c>
    </row>
    <row r="28" spans="5:7" ht="15.75" thickTop="1">
      <c r="E28" s="73"/>
      <c r="F28" s="73"/>
      <c r="G28" s="73"/>
    </row>
    <row r="29" spans="2:7" ht="15">
      <c r="B29" s="1" t="s">
        <v>117</v>
      </c>
      <c r="E29" s="73"/>
      <c r="F29" s="73"/>
      <c r="G29" s="73"/>
    </row>
    <row r="30" spans="2:7" ht="15">
      <c r="B30" s="3" t="s">
        <v>8</v>
      </c>
      <c r="E30" s="73">
        <v>28075</v>
      </c>
      <c r="F30" s="73"/>
      <c r="G30" s="73">
        <v>22078.54</v>
      </c>
    </row>
    <row r="31" spans="2:7" ht="15">
      <c r="B31" s="3" t="s">
        <v>147</v>
      </c>
      <c r="E31" s="73">
        <v>0</v>
      </c>
      <c r="F31" s="73"/>
      <c r="G31" s="73">
        <v>6000</v>
      </c>
    </row>
    <row r="32" spans="2:10" ht="15">
      <c r="B32" s="3" t="s">
        <v>171</v>
      </c>
      <c r="E32" s="91">
        <v>17432.16</v>
      </c>
      <c r="F32" s="91"/>
      <c r="G32" s="91">
        <v>11365.08</v>
      </c>
      <c r="H32" s="9"/>
      <c r="I32" s="9"/>
      <c r="J32" s="9"/>
    </row>
    <row r="33" spans="5:7" ht="15">
      <c r="E33" s="73"/>
      <c r="F33" s="73"/>
      <c r="G33" s="73"/>
    </row>
    <row r="34" spans="2:7" ht="15.75" thickBot="1">
      <c r="B34" s="3" t="s">
        <v>49</v>
      </c>
      <c r="E34" s="95">
        <f>SUM(E30:E33)</f>
        <v>45507.16</v>
      </c>
      <c r="F34" s="91"/>
      <c r="G34" s="95">
        <f>SUM(G30:G32)</f>
        <v>39443.62</v>
      </c>
    </row>
    <row r="35" ht="15.75" thickTop="1"/>
    <row r="36" spans="2:8" ht="15">
      <c r="B36" s="1" t="s">
        <v>154</v>
      </c>
      <c r="E36" s="88">
        <f>(E34-E12-E13)*100/280750</f>
        <v>7.950482635796974</v>
      </c>
      <c r="G36" s="88">
        <f>(G34-G31-G12-G13)*100/220785.36</f>
        <v>4.6773844062849115</v>
      </c>
      <c r="H36" s="13" t="s">
        <v>143</v>
      </c>
    </row>
    <row r="38" ht="15">
      <c r="B38" s="87" t="s">
        <v>144</v>
      </c>
    </row>
    <row r="43" spans="3:4" ht="12.75">
      <c r="C43" s="3"/>
      <c r="D43" s="3"/>
    </row>
    <row r="44" spans="3:4" ht="12.75">
      <c r="C44" s="3"/>
      <c r="D44" s="3"/>
    </row>
    <row r="45" spans="3:4" ht="12.75">
      <c r="C45" s="3"/>
      <c r="D45" s="3"/>
    </row>
    <row r="46" spans="2:4" ht="12.75">
      <c r="B46" s="3" t="s">
        <v>56</v>
      </c>
      <c r="C46" s="3"/>
      <c r="D46" s="3"/>
    </row>
    <row r="47" spans="2:4" ht="12.75">
      <c r="B47" s="3" t="s">
        <v>115</v>
      </c>
      <c r="C47" s="3"/>
      <c r="D47" s="3"/>
    </row>
    <row r="48" spans="3:4" ht="12.75">
      <c r="C48" s="3"/>
      <c r="D48" s="3"/>
    </row>
    <row r="49" spans="3:4" ht="12.75">
      <c r="C49" s="3"/>
      <c r="D49" s="3"/>
    </row>
    <row r="50" spans="3:4" ht="12.75">
      <c r="C50" s="3"/>
      <c r="D50" s="3"/>
    </row>
    <row r="51" spans="3:4" ht="12.75">
      <c r="C51" s="3"/>
      <c r="D51" s="3"/>
    </row>
    <row r="52" spans="3:4" ht="12.75">
      <c r="C52" s="3"/>
      <c r="D52" s="3"/>
    </row>
    <row r="53" spans="3:4" ht="12.75">
      <c r="C53" s="3"/>
      <c r="D53" s="3"/>
    </row>
    <row r="54" spans="3:4" ht="12.75">
      <c r="C54" s="3"/>
      <c r="D54" s="3"/>
    </row>
    <row r="55" spans="3:4" ht="12.75">
      <c r="C55" s="3"/>
      <c r="D55" s="3"/>
    </row>
    <row r="56" spans="3:4" ht="12.75">
      <c r="C56" s="3"/>
      <c r="D56" s="3"/>
    </row>
    <row r="57" spans="3:4" ht="12.75">
      <c r="C57" s="3"/>
      <c r="D57" s="3"/>
    </row>
    <row r="58" spans="3:4" ht="12.75">
      <c r="C58" s="3"/>
      <c r="D58" s="3"/>
    </row>
    <row r="59" spans="3:4" ht="12.75">
      <c r="C59" s="3"/>
      <c r="D59" s="3"/>
    </row>
    <row r="60" spans="3:4" ht="12.75">
      <c r="C60" s="3"/>
      <c r="D60" s="3"/>
    </row>
    <row r="61" spans="3:4" ht="12.75">
      <c r="C61" s="3"/>
      <c r="D61" s="3"/>
    </row>
    <row r="62" spans="3:4" ht="12.75">
      <c r="C62" s="3"/>
      <c r="D62" s="3"/>
    </row>
    <row r="63" spans="3:4" ht="12.75">
      <c r="C63" s="3"/>
      <c r="D63" s="3"/>
    </row>
    <row r="64" spans="3:4" ht="12.75">
      <c r="C64" s="3"/>
      <c r="D64" s="3"/>
    </row>
    <row r="65" spans="3:4" ht="12.75">
      <c r="C65" s="3"/>
      <c r="D65" s="3"/>
    </row>
    <row r="66" spans="3:4" ht="12.75">
      <c r="C66" s="3"/>
      <c r="D66" s="3"/>
    </row>
    <row r="67" spans="3:4" ht="12.75">
      <c r="C67" s="3"/>
      <c r="D67" s="3"/>
    </row>
    <row r="68" spans="3:4" ht="12.75">
      <c r="C68" s="3"/>
      <c r="D68" s="3"/>
    </row>
    <row r="69" spans="3:4" ht="12.75">
      <c r="C69" s="3"/>
      <c r="D69" s="3"/>
    </row>
    <row r="70" spans="3:4" ht="12.75">
      <c r="C70" s="3"/>
      <c r="D70" s="3"/>
    </row>
    <row r="71" spans="3:4" ht="12.75">
      <c r="C71" s="3"/>
      <c r="D71" s="3"/>
    </row>
    <row r="72" spans="3:4" ht="12.75">
      <c r="C72" s="3"/>
      <c r="D72" s="3"/>
    </row>
    <row r="73" spans="3:4" ht="12.75">
      <c r="C73" s="3"/>
      <c r="D73" s="3"/>
    </row>
    <row r="74" spans="3:4" ht="12.75">
      <c r="C74" s="3"/>
      <c r="D74" s="3"/>
    </row>
    <row r="75" spans="3:4" ht="12.75">
      <c r="C75" s="3"/>
      <c r="D75" s="3"/>
    </row>
    <row r="76" spans="3:4" ht="12.75">
      <c r="C76" s="3"/>
      <c r="D76" s="3"/>
    </row>
    <row r="77" spans="3:4" ht="12.75">
      <c r="C77" s="3"/>
      <c r="D77" s="7"/>
    </row>
  </sheetData>
  <sheetProtection selectLockedCells="1" selectUnlockedCells="1"/>
  <printOptions horizontalCentered="1"/>
  <pageMargins left="0.37" right="0.22" top="0.89" bottom="0.43" header="0.17" footer="0.26"/>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C2:K69"/>
  <sheetViews>
    <sheetView showGridLines="0" workbookViewId="0" topLeftCell="A1">
      <selection activeCell="C31" sqref="C31"/>
    </sheetView>
  </sheetViews>
  <sheetFormatPr defaultColWidth="9.00390625" defaultRowHeight="14.25"/>
  <cols>
    <col min="1" max="1" width="2.375" style="0" customWidth="1"/>
    <col min="2" max="2" width="4.00390625" style="0" customWidth="1"/>
    <col min="3" max="3" width="39.00390625" style="0" customWidth="1"/>
    <col min="4" max="4" width="5.625" style="0" customWidth="1"/>
    <col min="6" max="6" width="3.375" style="0" customWidth="1"/>
  </cols>
  <sheetData>
    <row r="2" spans="3:11" ht="15">
      <c r="C2" s="46" t="s">
        <v>50</v>
      </c>
      <c r="D2" s="1"/>
      <c r="E2" s="1"/>
      <c r="F2" s="1"/>
      <c r="G2" s="1"/>
      <c r="H2" s="1"/>
      <c r="I2" s="1"/>
      <c r="J2" s="3"/>
      <c r="K2" s="3"/>
    </row>
    <row r="3" spans="3:11" ht="15">
      <c r="C3" s="46" t="s">
        <v>29</v>
      </c>
      <c r="D3" s="1"/>
      <c r="E3" s="1"/>
      <c r="F3" s="1"/>
      <c r="G3" s="1"/>
      <c r="H3" s="1"/>
      <c r="I3" s="1"/>
      <c r="J3" s="3"/>
      <c r="K3" s="3"/>
    </row>
    <row r="4" spans="3:11" ht="15">
      <c r="C4" s="46" t="s">
        <v>30</v>
      </c>
      <c r="D4" s="1"/>
      <c r="E4" s="1"/>
      <c r="F4" s="1"/>
      <c r="G4" s="1"/>
      <c r="H4" s="1"/>
      <c r="I4" s="1"/>
      <c r="J4" s="3"/>
      <c r="K4" s="3"/>
    </row>
    <row r="5" spans="3:11" ht="15">
      <c r="C5" s="1" t="s">
        <v>32</v>
      </c>
      <c r="D5" s="1"/>
      <c r="E5" s="1"/>
      <c r="F5" s="1"/>
      <c r="G5" s="1"/>
      <c r="H5" s="1"/>
      <c r="I5" s="1"/>
      <c r="J5" s="3"/>
      <c r="K5" s="3"/>
    </row>
    <row r="6" spans="3:11" ht="15">
      <c r="C6" s="1" t="s">
        <v>155</v>
      </c>
      <c r="D6" s="1"/>
      <c r="E6" s="1"/>
      <c r="F6" s="1"/>
      <c r="G6" s="1"/>
      <c r="H6" s="1"/>
      <c r="I6" s="1"/>
      <c r="J6" s="3"/>
      <c r="K6" s="3"/>
    </row>
    <row r="7" spans="3:11" ht="15">
      <c r="C7" s="3"/>
      <c r="D7" s="3"/>
      <c r="E7" s="3"/>
      <c r="F7" s="3"/>
      <c r="G7" s="3"/>
      <c r="H7" s="3"/>
      <c r="I7" s="3"/>
      <c r="J7" s="3"/>
      <c r="K7" s="3"/>
    </row>
    <row r="8" spans="3:11" ht="25.5">
      <c r="C8" s="3"/>
      <c r="D8" s="3"/>
      <c r="E8" s="72" t="s">
        <v>71</v>
      </c>
      <c r="F8" s="28"/>
      <c r="G8" s="72" t="s">
        <v>71</v>
      </c>
      <c r="H8" s="28"/>
      <c r="I8" s="28"/>
      <c r="J8" s="13"/>
      <c r="K8" s="3"/>
    </row>
    <row r="9" spans="3:11" ht="15">
      <c r="C9" s="3"/>
      <c r="D9" s="3"/>
      <c r="E9" s="71" t="s">
        <v>120</v>
      </c>
      <c r="F9" s="29"/>
      <c r="G9" s="71" t="s">
        <v>121</v>
      </c>
      <c r="H9" s="29"/>
      <c r="I9" s="29"/>
      <c r="J9" s="15"/>
      <c r="K9" s="3"/>
    </row>
    <row r="10" spans="3:11" ht="15">
      <c r="C10" s="3"/>
      <c r="D10" s="3"/>
      <c r="E10" s="5" t="s">
        <v>6</v>
      </c>
      <c r="F10" s="5"/>
      <c r="G10" s="5" t="s">
        <v>6</v>
      </c>
      <c r="H10" s="5"/>
      <c r="I10" s="5"/>
      <c r="J10" s="16"/>
      <c r="K10" s="3"/>
    </row>
    <row r="11" spans="3:11" ht="15">
      <c r="C11" s="3"/>
      <c r="D11" s="3"/>
      <c r="E11" s="3"/>
      <c r="F11" s="3"/>
      <c r="G11" s="3"/>
      <c r="H11" s="3"/>
      <c r="I11" s="3"/>
      <c r="J11" s="16"/>
      <c r="K11" s="3"/>
    </row>
    <row r="12" spans="3:11" ht="15">
      <c r="C12" s="1" t="s">
        <v>63</v>
      </c>
      <c r="D12" s="3"/>
      <c r="E12" s="3"/>
      <c r="F12" s="3"/>
      <c r="G12" s="3"/>
      <c r="H12" s="3"/>
      <c r="I12" s="3"/>
      <c r="J12" s="16"/>
      <c r="K12" s="3"/>
    </row>
    <row r="13" spans="3:11" ht="15">
      <c r="C13" s="3" t="s">
        <v>52</v>
      </c>
      <c r="D13" s="3"/>
      <c r="E13" s="100">
        <v>5015</v>
      </c>
      <c r="F13" s="100"/>
      <c r="G13" s="100">
        <v>681.87</v>
      </c>
      <c r="H13" s="33"/>
      <c r="I13" s="33"/>
      <c r="J13" s="22"/>
      <c r="K13" s="3"/>
    </row>
    <row r="14" spans="3:11" ht="15">
      <c r="C14" s="3"/>
      <c r="D14" s="3"/>
      <c r="E14" s="100"/>
      <c r="F14" s="100"/>
      <c r="G14" s="100"/>
      <c r="H14" s="33"/>
      <c r="I14" s="33"/>
      <c r="J14" s="22"/>
      <c r="K14" s="3"/>
    </row>
    <row r="15" spans="3:11" ht="15">
      <c r="C15" s="3" t="s">
        <v>72</v>
      </c>
      <c r="D15" s="3"/>
      <c r="E15" s="100"/>
      <c r="F15" s="100"/>
      <c r="G15" s="100"/>
      <c r="H15" s="33"/>
      <c r="I15" s="33"/>
      <c r="J15" s="22"/>
      <c r="K15" s="3"/>
    </row>
    <row r="16" spans="3:11" ht="15">
      <c r="C16" s="3"/>
      <c r="D16" s="3"/>
      <c r="E16" s="100"/>
      <c r="F16" s="100"/>
      <c r="G16" s="100"/>
      <c r="H16" s="33"/>
      <c r="I16" s="33"/>
      <c r="J16" s="22"/>
      <c r="K16" s="3"/>
    </row>
    <row r="17" spans="3:11" ht="15">
      <c r="C17" s="3" t="s">
        <v>156</v>
      </c>
      <c r="D17" s="3"/>
      <c r="E17" s="100">
        <v>73</v>
      </c>
      <c r="F17" s="100"/>
      <c r="G17" s="100">
        <v>12.75</v>
      </c>
      <c r="H17" s="33"/>
      <c r="I17" s="33"/>
      <c r="J17" s="22"/>
      <c r="K17" s="3"/>
    </row>
    <row r="18" spans="3:11" ht="15">
      <c r="C18" s="3" t="s">
        <v>20</v>
      </c>
      <c r="D18" s="3"/>
      <c r="E18" s="100">
        <v>570</v>
      </c>
      <c r="F18" s="100"/>
      <c r="G18" s="100">
        <v>190</v>
      </c>
      <c r="H18" s="33"/>
      <c r="I18" s="33"/>
      <c r="J18" s="22"/>
      <c r="K18" s="3"/>
    </row>
    <row r="19" spans="3:11" ht="15">
      <c r="C19" s="3" t="s">
        <v>11</v>
      </c>
      <c r="D19" s="3"/>
      <c r="E19" s="100">
        <v>84</v>
      </c>
      <c r="F19" s="100"/>
      <c r="G19" s="100">
        <v>36.42</v>
      </c>
      <c r="H19" s="33"/>
      <c r="I19" s="33"/>
      <c r="J19" s="22"/>
      <c r="K19" s="3"/>
    </row>
    <row r="20" spans="3:11" ht="15">
      <c r="C20" s="3" t="s">
        <v>12</v>
      </c>
      <c r="D20" s="3"/>
      <c r="E20" s="100">
        <v>19</v>
      </c>
      <c r="F20" s="100"/>
      <c r="G20" s="111">
        <v>0</v>
      </c>
      <c r="H20" s="33"/>
      <c r="I20" s="33"/>
      <c r="J20" s="22"/>
      <c r="K20" s="3"/>
    </row>
    <row r="21" spans="3:11" ht="15">
      <c r="C21" s="3" t="s">
        <v>13</v>
      </c>
      <c r="D21" s="3"/>
      <c r="E21" s="100">
        <v>-9</v>
      </c>
      <c r="F21" s="100"/>
      <c r="G21" s="100">
        <v>-8.9</v>
      </c>
      <c r="H21" s="33"/>
      <c r="I21" s="33"/>
      <c r="J21" s="22"/>
      <c r="K21" s="3"/>
    </row>
    <row r="22" spans="3:11" ht="15">
      <c r="C22" s="3"/>
      <c r="D22" s="3"/>
      <c r="E22" s="101"/>
      <c r="F22" s="101"/>
      <c r="G22" s="101"/>
      <c r="H22" s="33"/>
      <c r="I22" s="33"/>
      <c r="J22" s="22"/>
      <c r="K22" s="3"/>
    </row>
    <row r="23" spans="3:11" ht="15">
      <c r="C23" s="3" t="s">
        <v>99</v>
      </c>
      <c r="D23" s="3"/>
      <c r="E23" s="100">
        <f>SUM(E13:E22)</f>
        <v>5752</v>
      </c>
      <c r="F23" s="100"/>
      <c r="G23" s="100">
        <f>SUM(G13:G22)</f>
        <v>912.14</v>
      </c>
      <c r="H23" s="33"/>
      <c r="I23" s="33"/>
      <c r="J23" s="22"/>
      <c r="K23" s="3"/>
    </row>
    <row r="24" spans="3:11" ht="15">
      <c r="C24" s="3"/>
      <c r="D24" s="3"/>
      <c r="E24" s="100"/>
      <c r="F24" s="100"/>
      <c r="G24" s="100"/>
      <c r="H24" s="33"/>
      <c r="I24" s="33"/>
      <c r="J24" s="22"/>
      <c r="K24" s="3"/>
    </row>
    <row r="25" spans="3:11" ht="15">
      <c r="C25" s="3" t="s">
        <v>14</v>
      </c>
      <c r="D25" s="32"/>
      <c r="E25" s="100"/>
      <c r="F25" s="100"/>
      <c r="G25" s="100"/>
      <c r="H25" s="33"/>
      <c r="I25" s="33"/>
      <c r="J25" s="33"/>
      <c r="K25" s="32"/>
    </row>
    <row r="26" spans="3:11" ht="15">
      <c r="C26" s="32" t="s">
        <v>100</v>
      </c>
      <c r="D26" s="32"/>
      <c r="E26" s="100">
        <v>1365</v>
      </c>
      <c r="F26" s="100"/>
      <c r="G26" s="100">
        <v>667.7</v>
      </c>
      <c r="H26" s="33"/>
      <c r="I26" s="33"/>
      <c r="J26" s="33"/>
      <c r="K26" s="32"/>
    </row>
    <row r="27" spans="3:11" ht="15">
      <c r="C27" s="3" t="s">
        <v>73</v>
      </c>
      <c r="D27" s="3"/>
      <c r="E27" s="42">
        <v>684</v>
      </c>
      <c r="F27" s="42"/>
      <c r="G27" s="42">
        <v>-127.14</v>
      </c>
      <c r="H27" s="22"/>
      <c r="I27" s="22"/>
      <c r="J27" s="22"/>
      <c r="K27" s="3"/>
    </row>
    <row r="28" spans="3:11" ht="15">
      <c r="C28" s="3"/>
      <c r="D28" s="3"/>
      <c r="E28" s="102"/>
      <c r="F28" s="102"/>
      <c r="G28" s="102"/>
      <c r="H28" s="22"/>
      <c r="I28" s="22"/>
      <c r="J28" s="22"/>
      <c r="K28" s="3"/>
    </row>
    <row r="29" spans="3:11" ht="15">
      <c r="C29" s="3" t="s">
        <v>62</v>
      </c>
      <c r="D29" s="3"/>
      <c r="E29" s="42">
        <f>SUM(E23:E28)</f>
        <v>7801</v>
      </c>
      <c r="F29" s="42"/>
      <c r="G29" s="42">
        <f>SUM(G23:G28)</f>
        <v>1452.7</v>
      </c>
      <c r="H29" s="22"/>
      <c r="I29" s="22"/>
      <c r="J29" s="22"/>
      <c r="K29" s="3"/>
    </row>
    <row r="30" spans="3:11" ht="15">
      <c r="C30" s="3" t="s">
        <v>23</v>
      </c>
      <c r="D30" s="3"/>
      <c r="E30" s="42">
        <v>0</v>
      </c>
      <c r="F30" s="42"/>
      <c r="G30" s="100">
        <v>0</v>
      </c>
      <c r="H30" s="33"/>
      <c r="I30" s="33"/>
      <c r="J30" s="22"/>
      <c r="K30" s="3"/>
    </row>
    <row r="31" spans="3:11" ht="15">
      <c r="C31" s="3"/>
      <c r="D31" s="3"/>
      <c r="E31" s="100"/>
      <c r="F31" s="100"/>
      <c r="G31" s="100"/>
      <c r="H31" s="33"/>
      <c r="I31" s="33"/>
      <c r="J31" s="22"/>
      <c r="K31" s="3"/>
    </row>
    <row r="32" spans="3:11" ht="15">
      <c r="C32" s="1" t="s">
        <v>61</v>
      </c>
      <c r="D32" s="3"/>
      <c r="E32" s="103">
        <f>SUM(E29:E31)</f>
        <v>7801</v>
      </c>
      <c r="F32" s="103"/>
      <c r="G32" s="103">
        <f>SUM(G29:G31)</f>
        <v>1452.7</v>
      </c>
      <c r="H32" s="33"/>
      <c r="I32" s="33"/>
      <c r="J32" s="22"/>
      <c r="K32" s="3"/>
    </row>
    <row r="33" spans="3:11" ht="15">
      <c r="C33" s="3"/>
      <c r="D33" s="3"/>
      <c r="E33" s="100"/>
      <c r="F33" s="100"/>
      <c r="G33" s="100"/>
      <c r="H33" s="33"/>
      <c r="I33" s="33"/>
      <c r="J33" s="22"/>
      <c r="K33" s="3"/>
    </row>
    <row r="34" spans="3:11" ht="15">
      <c r="C34" s="1" t="s">
        <v>64</v>
      </c>
      <c r="D34" s="3"/>
      <c r="E34" s="100"/>
      <c r="F34" s="100"/>
      <c r="G34" s="100"/>
      <c r="H34" s="33"/>
      <c r="I34" s="33"/>
      <c r="J34" s="22"/>
      <c r="K34" s="3"/>
    </row>
    <row r="35" spans="3:11" ht="15">
      <c r="C35" s="3" t="s">
        <v>21</v>
      </c>
      <c r="D35" s="3"/>
      <c r="E35" s="100">
        <v>0</v>
      </c>
      <c r="F35" s="100"/>
      <c r="G35" s="100">
        <f>-2470000/1000</f>
        <v>-2470</v>
      </c>
      <c r="H35" s="33"/>
      <c r="I35" s="33"/>
      <c r="J35" s="22"/>
      <c r="K35" s="3"/>
    </row>
    <row r="36" spans="3:11" ht="15">
      <c r="C36" s="3" t="s">
        <v>15</v>
      </c>
      <c r="D36" s="3"/>
      <c r="E36" s="100">
        <v>-150</v>
      </c>
      <c r="F36" s="100"/>
      <c r="G36" s="100">
        <v>-196.38</v>
      </c>
      <c r="H36" s="33"/>
      <c r="I36" s="33"/>
      <c r="J36" s="22"/>
      <c r="K36" s="3"/>
    </row>
    <row r="37" spans="3:11" ht="15">
      <c r="C37" s="3" t="s">
        <v>16</v>
      </c>
      <c r="D37" s="3"/>
      <c r="E37" s="100">
        <v>-712</v>
      </c>
      <c r="F37" s="100"/>
      <c r="G37" s="100">
        <v>-152.6</v>
      </c>
      <c r="H37" s="33"/>
      <c r="I37" s="33"/>
      <c r="J37" s="22"/>
      <c r="K37" s="3"/>
    </row>
    <row r="38" spans="3:11" ht="15">
      <c r="C38" s="3" t="s">
        <v>25</v>
      </c>
      <c r="D38" s="3"/>
      <c r="E38" s="100">
        <v>9</v>
      </c>
      <c r="F38" s="100"/>
      <c r="G38" s="100">
        <v>8.9</v>
      </c>
      <c r="H38" s="33"/>
      <c r="I38" s="33"/>
      <c r="J38" s="22"/>
      <c r="K38" s="3"/>
    </row>
    <row r="39" spans="3:11" ht="15" hidden="1">
      <c r="C39" s="3" t="s">
        <v>17</v>
      </c>
      <c r="D39" s="3"/>
      <c r="E39" s="100">
        <v>0</v>
      </c>
      <c r="F39" s="100"/>
      <c r="G39" s="100">
        <v>0</v>
      </c>
      <c r="H39" s="33"/>
      <c r="I39" s="33"/>
      <c r="J39" s="22"/>
      <c r="K39" s="3"/>
    </row>
    <row r="40" spans="3:11" ht="15">
      <c r="C40" s="3"/>
      <c r="D40" s="3"/>
      <c r="E40" s="100"/>
      <c r="F40" s="100"/>
      <c r="G40" s="100"/>
      <c r="H40" s="33"/>
      <c r="I40" s="33"/>
      <c r="J40" s="22"/>
      <c r="K40" s="3"/>
    </row>
    <row r="41" spans="3:11" ht="15">
      <c r="C41" s="1" t="s">
        <v>65</v>
      </c>
      <c r="D41" s="3"/>
      <c r="E41" s="103">
        <f>SUM(E35:E40)</f>
        <v>-853</v>
      </c>
      <c r="F41" s="103"/>
      <c r="G41" s="103">
        <f>SUM(G35:G40)</f>
        <v>-2810.08</v>
      </c>
      <c r="H41" s="33"/>
      <c r="I41" s="33"/>
      <c r="J41" s="22"/>
      <c r="K41" s="3"/>
    </row>
    <row r="42" spans="3:11" ht="15">
      <c r="C42" s="3"/>
      <c r="D42" s="3"/>
      <c r="E42" s="39"/>
      <c r="F42" s="39"/>
      <c r="G42" s="39"/>
      <c r="H42" s="39"/>
      <c r="I42" s="39"/>
      <c r="J42" s="24"/>
      <c r="K42" s="3"/>
    </row>
    <row r="43" spans="3:11" ht="15">
      <c r="C43" s="1" t="s">
        <v>66</v>
      </c>
      <c r="D43" s="3"/>
      <c r="E43" s="39"/>
      <c r="F43" s="39"/>
      <c r="G43" s="39"/>
      <c r="H43" s="39"/>
      <c r="I43" s="39"/>
      <c r="J43" s="24"/>
      <c r="K43" s="3"/>
    </row>
    <row r="44" spans="3:11" ht="15">
      <c r="C44" s="3" t="s">
        <v>18</v>
      </c>
      <c r="D44" s="3"/>
      <c r="E44" s="104">
        <f>600000/1000</f>
        <v>600</v>
      </c>
      <c r="F44" s="104"/>
      <c r="G44" s="104">
        <v>0</v>
      </c>
      <c r="H44" s="39"/>
      <c r="I44" s="39"/>
      <c r="J44" s="24"/>
      <c r="K44" s="3"/>
    </row>
    <row r="45" spans="3:11" ht="15" hidden="1">
      <c r="C45" s="3" t="s">
        <v>22</v>
      </c>
      <c r="D45" s="3"/>
      <c r="E45" s="104">
        <v>0</v>
      </c>
      <c r="F45" s="104"/>
      <c r="G45" s="104">
        <v>0</v>
      </c>
      <c r="H45" s="39"/>
      <c r="I45" s="39"/>
      <c r="J45" s="24"/>
      <c r="K45" s="3"/>
    </row>
    <row r="46" spans="3:11" ht="15">
      <c r="C46" s="3" t="s">
        <v>19</v>
      </c>
      <c r="D46" s="3"/>
      <c r="E46" s="104">
        <v>0</v>
      </c>
      <c r="F46" s="104"/>
      <c r="G46" s="104">
        <v>206</v>
      </c>
      <c r="H46" s="39"/>
      <c r="I46" s="39"/>
      <c r="J46" s="24"/>
      <c r="K46" s="3"/>
    </row>
    <row r="47" spans="3:11" ht="15">
      <c r="C47" s="3" t="s">
        <v>24</v>
      </c>
      <c r="D47" s="3"/>
      <c r="E47" s="104">
        <v>0</v>
      </c>
      <c r="F47" s="104"/>
      <c r="G47" s="104">
        <v>1206</v>
      </c>
      <c r="H47" s="39"/>
      <c r="I47" s="39"/>
      <c r="J47" s="24"/>
      <c r="K47" s="3"/>
    </row>
    <row r="48" spans="3:11" ht="15">
      <c r="C48" s="3"/>
      <c r="D48" s="3"/>
      <c r="E48" s="104"/>
      <c r="F48" s="104"/>
      <c r="G48" s="104"/>
      <c r="H48" s="39"/>
      <c r="I48" s="39"/>
      <c r="J48" s="24"/>
      <c r="K48" s="3"/>
    </row>
    <row r="49" spans="3:11" ht="15">
      <c r="C49" s="1" t="s">
        <v>67</v>
      </c>
      <c r="D49" s="3"/>
      <c r="E49" s="103">
        <f>SUM(E44:E48)</f>
        <v>600</v>
      </c>
      <c r="F49" s="103"/>
      <c r="G49" s="103">
        <f>SUM(G44:G48)</f>
        <v>1412</v>
      </c>
      <c r="H49" s="33"/>
      <c r="I49" s="33"/>
      <c r="J49" s="24"/>
      <c r="K49" s="3"/>
    </row>
    <row r="50" spans="3:11" ht="15">
      <c r="C50" s="3"/>
      <c r="D50" s="3"/>
      <c r="E50" s="104"/>
      <c r="F50" s="104"/>
      <c r="G50" s="104"/>
      <c r="H50" s="39"/>
      <c r="I50" s="39"/>
      <c r="J50" s="24"/>
      <c r="K50" s="3"/>
    </row>
    <row r="51" spans="3:11" ht="15">
      <c r="C51" s="3" t="s">
        <v>101</v>
      </c>
      <c r="D51" s="3"/>
      <c r="E51" s="104">
        <f>E32+E41+E49</f>
        <v>7548</v>
      </c>
      <c r="F51" s="104"/>
      <c r="G51" s="104">
        <f>G32+G41+G49</f>
        <v>54.62000000000012</v>
      </c>
      <c r="H51" s="39"/>
      <c r="I51" s="39"/>
      <c r="J51" s="24"/>
      <c r="K51" s="3"/>
    </row>
    <row r="52" spans="3:11" ht="15">
      <c r="C52" s="3"/>
      <c r="D52" s="3"/>
      <c r="E52" s="104"/>
      <c r="F52" s="104"/>
      <c r="G52" s="104"/>
      <c r="H52" s="39"/>
      <c r="I52" s="39"/>
      <c r="J52" s="24"/>
      <c r="K52" s="3"/>
    </row>
    <row r="53" spans="3:11" ht="15">
      <c r="C53" s="3" t="s">
        <v>28</v>
      </c>
      <c r="D53" s="3"/>
      <c r="E53" s="104">
        <f>448846.52/1000</f>
        <v>448.84652</v>
      </c>
      <c r="F53" s="104"/>
      <c r="G53" s="104">
        <v>0</v>
      </c>
      <c r="H53" s="39"/>
      <c r="I53" s="39"/>
      <c r="J53" s="24"/>
      <c r="K53" s="3"/>
    </row>
    <row r="54" spans="3:11" ht="15">
      <c r="C54" s="3"/>
      <c r="D54" s="3"/>
      <c r="E54" s="104"/>
      <c r="F54" s="104"/>
      <c r="G54" s="104"/>
      <c r="H54" s="39"/>
      <c r="I54" s="39"/>
      <c r="J54" s="24"/>
      <c r="K54" s="3"/>
    </row>
    <row r="55" spans="3:11" ht="25.5">
      <c r="C55" s="43" t="s">
        <v>102</v>
      </c>
      <c r="D55" s="3"/>
      <c r="E55" s="104">
        <f>3687202/1000</f>
        <v>3687.202</v>
      </c>
      <c r="F55" s="104"/>
      <c r="G55" s="104">
        <v>760</v>
      </c>
      <c r="H55" s="39"/>
      <c r="I55" s="39"/>
      <c r="J55" s="24"/>
      <c r="K55" s="3"/>
    </row>
    <row r="56" spans="3:11" ht="15">
      <c r="C56" s="3"/>
      <c r="D56" s="3"/>
      <c r="E56" s="104"/>
      <c r="F56" s="104"/>
      <c r="G56" s="104"/>
      <c r="H56" s="39"/>
      <c r="I56" s="39"/>
      <c r="J56" s="24"/>
      <c r="K56" s="3"/>
    </row>
    <row r="57" spans="3:11" ht="26.25" thickBot="1">
      <c r="C57" s="43" t="s">
        <v>68</v>
      </c>
      <c r="D57" s="3"/>
      <c r="E57" s="105">
        <f>SUM(E51:E55)</f>
        <v>11684.04852</v>
      </c>
      <c r="F57" s="105"/>
      <c r="G57" s="105">
        <f>SUM(G51:G55)</f>
        <v>814.6200000000001</v>
      </c>
      <c r="H57" s="33"/>
      <c r="I57" s="33"/>
      <c r="J57" s="24"/>
      <c r="K57" s="3"/>
    </row>
    <row r="58" spans="3:11" ht="15">
      <c r="C58" s="3"/>
      <c r="D58" s="3"/>
      <c r="E58" s="39"/>
      <c r="F58" s="39"/>
      <c r="G58" s="39"/>
      <c r="H58" s="39"/>
      <c r="I58" s="39"/>
      <c r="J58" s="24"/>
      <c r="K58" s="3"/>
    </row>
    <row r="59" spans="3:11" ht="15">
      <c r="C59" s="3"/>
      <c r="D59" s="3"/>
      <c r="E59" s="40"/>
      <c r="F59" s="40"/>
      <c r="G59" s="40"/>
      <c r="H59" s="40"/>
      <c r="I59" s="40"/>
      <c r="J59" s="25"/>
      <c r="K59" s="3"/>
    </row>
    <row r="60" spans="3:11" ht="15">
      <c r="C60" s="3"/>
      <c r="D60" s="3"/>
      <c r="E60" s="40"/>
      <c r="F60" s="40"/>
      <c r="G60" s="40"/>
      <c r="H60" s="40"/>
      <c r="I60" s="40"/>
      <c r="J60" s="25"/>
      <c r="K60" s="3"/>
    </row>
    <row r="61" spans="3:11" ht="15">
      <c r="C61" s="3"/>
      <c r="D61" s="3"/>
      <c r="E61" s="27"/>
      <c r="F61" s="27"/>
      <c r="G61" s="3"/>
      <c r="H61" s="3"/>
      <c r="I61" s="3"/>
      <c r="J61" s="25"/>
      <c r="K61" s="3"/>
    </row>
    <row r="62" spans="3:11" ht="15">
      <c r="C62" s="3"/>
      <c r="D62" s="3"/>
      <c r="E62" s="40"/>
      <c r="F62" s="40"/>
      <c r="G62" s="3"/>
      <c r="H62" s="3"/>
      <c r="I62" s="3"/>
      <c r="J62" s="25"/>
      <c r="K62" s="3"/>
    </row>
    <row r="63" spans="3:11" ht="15">
      <c r="C63" s="3"/>
      <c r="D63" s="3"/>
      <c r="E63" s="40"/>
      <c r="F63" s="40"/>
      <c r="G63" s="3"/>
      <c r="H63" s="3"/>
      <c r="I63" s="3"/>
      <c r="J63" s="25"/>
      <c r="K63" s="3"/>
    </row>
    <row r="64" spans="3:11" ht="15">
      <c r="C64" s="3"/>
      <c r="D64" s="3"/>
      <c r="E64" s="40"/>
      <c r="F64" s="40"/>
      <c r="G64" s="3"/>
      <c r="H64" s="3"/>
      <c r="I64" s="3"/>
      <c r="J64" s="25"/>
      <c r="K64" s="3"/>
    </row>
    <row r="65" spans="3:11" ht="15">
      <c r="C65" s="3"/>
      <c r="D65" s="3"/>
      <c r="E65" s="40"/>
      <c r="F65" s="40"/>
      <c r="G65" s="3"/>
      <c r="H65" s="3"/>
      <c r="I65" s="3"/>
      <c r="J65" s="25"/>
      <c r="K65" s="3"/>
    </row>
    <row r="66" spans="3:11" ht="15">
      <c r="C66" s="3"/>
      <c r="D66" s="3"/>
      <c r="E66" s="3"/>
      <c r="F66" s="3"/>
      <c r="G66" s="3"/>
      <c r="H66" s="3"/>
      <c r="I66" s="3"/>
      <c r="J66" s="25"/>
      <c r="K66" s="3"/>
    </row>
    <row r="67" spans="3:11" ht="15">
      <c r="C67" s="3"/>
      <c r="D67" s="3"/>
      <c r="E67" s="3"/>
      <c r="F67" s="3"/>
      <c r="G67" s="3"/>
      <c r="H67" s="3"/>
      <c r="I67" s="3"/>
      <c r="J67" s="25"/>
      <c r="K67" s="3"/>
    </row>
    <row r="68" spans="3:10" ht="15">
      <c r="C68" s="3" t="s">
        <v>57</v>
      </c>
      <c r="D68" s="3"/>
      <c r="E68" s="3"/>
      <c r="F68" s="3"/>
      <c r="J68" s="16"/>
    </row>
    <row r="69" spans="3:10" ht="15">
      <c r="C69" s="3" t="s">
        <v>115</v>
      </c>
      <c r="D69" s="3"/>
      <c r="E69" s="3"/>
      <c r="F69" s="3"/>
      <c r="J69" s="16"/>
    </row>
  </sheetData>
  <printOptions horizontalCentered="1"/>
  <pageMargins left="0.75" right="0.75" top="1" bottom="1" header="0.5" footer="0.5"/>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B2:I61"/>
  <sheetViews>
    <sheetView showGridLines="0" workbookViewId="0" topLeftCell="A1">
      <selection activeCell="C21" sqref="C21"/>
    </sheetView>
  </sheetViews>
  <sheetFormatPr defaultColWidth="9.00390625" defaultRowHeight="14.25"/>
  <cols>
    <col min="1" max="1" width="4.375" style="3" customWidth="1"/>
    <col min="2" max="2" width="2.125" style="3" customWidth="1"/>
    <col min="3" max="3" width="28.875" style="3" customWidth="1"/>
    <col min="4" max="4" width="6.375" style="3" customWidth="1"/>
    <col min="5" max="5" width="9.50390625" style="6" customWidth="1"/>
    <col min="6" max="6" width="10.625" style="6" customWidth="1"/>
    <col min="7" max="7" width="10.25390625" style="3" customWidth="1"/>
    <col min="8" max="8" width="12.00390625" style="3" customWidth="1"/>
    <col min="9" max="9" width="11.50390625" style="3" customWidth="1"/>
    <col min="10" max="16384" width="9.00390625" style="3" customWidth="1"/>
  </cols>
  <sheetData>
    <row r="2" spans="2:6" ht="12.75">
      <c r="B2" s="46" t="s">
        <v>50</v>
      </c>
      <c r="C2" s="1"/>
      <c r="D2" s="1"/>
      <c r="E2" s="2"/>
      <c r="F2" s="2"/>
    </row>
    <row r="3" spans="2:6" ht="12.75">
      <c r="B3" s="46" t="s">
        <v>29</v>
      </c>
      <c r="C3" s="1"/>
      <c r="D3" s="1"/>
      <c r="E3" s="2"/>
      <c r="F3" s="2"/>
    </row>
    <row r="4" spans="2:6" ht="12.75">
      <c r="B4" s="46" t="s">
        <v>30</v>
      </c>
      <c r="C4" s="1"/>
      <c r="D4" s="1"/>
      <c r="E4" s="2"/>
      <c r="F4" s="2"/>
    </row>
    <row r="5" spans="2:6" ht="12.75">
      <c r="B5" s="46" t="s">
        <v>31</v>
      </c>
      <c r="C5" s="1"/>
      <c r="D5" s="1"/>
      <c r="E5" s="2"/>
      <c r="F5" s="2"/>
    </row>
    <row r="6" spans="2:6" ht="12.75">
      <c r="B6" s="1" t="s">
        <v>155</v>
      </c>
      <c r="C6" s="1"/>
      <c r="D6" s="1"/>
      <c r="E6" s="2"/>
      <c r="F6" s="2"/>
    </row>
    <row r="8" spans="5:9" ht="38.25">
      <c r="E8" s="4" t="s">
        <v>0</v>
      </c>
      <c r="F8" s="4" t="s">
        <v>60</v>
      </c>
      <c r="G8" s="4" t="s">
        <v>1</v>
      </c>
      <c r="H8" s="4" t="s">
        <v>27</v>
      </c>
      <c r="I8" s="4" t="s">
        <v>2</v>
      </c>
    </row>
    <row r="9" spans="5:9" ht="12.75">
      <c r="E9" s="5" t="s">
        <v>6</v>
      </c>
      <c r="F9" s="5" t="s">
        <v>6</v>
      </c>
      <c r="G9" s="5" t="s">
        <v>6</v>
      </c>
      <c r="H9" s="5" t="s">
        <v>6</v>
      </c>
      <c r="I9" s="5" t="s">
        <v>6</v>
      </c>
    </row>
    <row r="10" spans="3:6" ht="12.75">
      <c r="C10" s="1" t="s">
        <v>172</v>
      </c>
      <c r="E10" s="5"/>
      <c r="F10" s="3"/>
    </row>
    <row r="11" spans="3:6" ht="12.75">
      <c r="C11" s="1"/>
      <c r="E11" s="5"/>
      <c r="F11" s="3"/>
    </row>
    <row r="12" spans="3:9" ht="12.75">
      <c r="C12" s="3" t="s">
        <v>175</v>
      </c>
      <c r="E12" s="73">
        <v>9988</v>
      </c>
      <c r="F12" s="13">
        <v>0</v>
      </c>
      <c r="G12" s="74">
        <v>2002.33</v>
      </c>
      <c r="H12" s="13">
        <v>0</v>
      </c>
      <c r="I12" s="8">
        <f>SUM(E12:H12)</f>
        <v>11990.33</v>
      </c>
    </row>
    <row r="13" spans="5:8" ht="12.75">
      <c r="E13" s="5"/>
      <c r="F13" s="13"/>
      <c r="H13" s="13"/>
    </row>
    <row r="14" spans="3:9" ht="12.75">
      <c r="C14" s="7" t="s">
        <v>193</v>
      </c>
      <c r="E14" s="73">
        <v>12090.09</v>
      </c>
      <c r="F14" s="13">
        <v>0</v>
      </c>
      <c r="G14" s="74">
        <v>-2600</v>
      </c>
      <c r="H14" s="13">
        <v>0</v>
      </c>
      <c r="I14" s="8">
        <f>SUM(E14:H14)</f>
        <v>9490.09</v>
      </c>
    </row>
    <row r="15" spans="3:9" ht="12.75">
      <c r="C15" s="7"/>
      <c r="E15" s="73"/>
      <c r="F15" s="13"/>
      <c r="G15" s="13"/>
      <c r="H15" s="13"/>
      <c r="I15" s="8"/>
    </row>
    <row r="16" spans="3:9" ht="12.75">
      <c r="C16" s="7" t="s">
        <v>194</v>
      </c>
      <c r="E16" s="73">
        <v>6000</v>
      </c>
      <c r="F16" s="13">
        <v>0</v>
      </c>
      <c r="G16" s="13">
        <v>0</v>
      </c>
      <c r="H16" s="13">
        <v>0</v>
      </c>
      <c r="I16" s="8">
        <f>SUM(E16:H16)</f>
        <v>6000</v>
      </c>
    </row>
    <row r="17" spans="3:8" ht="12.75">
      <c r="C17" s="7"/>
      <c r="E17" s="5"/>
      <c r="F17" s="13"/>
      <c r="H17" s="13"/>
    </row>
    <row r="18" spans="3:9" ht="12.75">
      <c r="C18" s="7" t="s">
        <v>3</v>
      </c>
      <c r="E18" s="5">
        <v>0</v>
      </c>
      <c r="F18" s="13">
        <v>0</v>
      </c>
      <c r="G18" s="74">
        <v>11913.94</v>
      </c>
      <c r="H18" s="74">
        <v>48.82</v>
      </c>
      <c r="I18" s="8">
        <f>SUM(E18:H18)</f>
        <v>11962.76</v>
      </c>
    </row>
    <row r="19" spans="3:9" ht="12.75">
      <c r="C19" s="1"/>
      <c r="E19" s="75"/>
      <c r="F19" s="76"/>
      <c r="G19" s="76"/>
      <c r="H19" s="76"/>
      <c r="I19" s="76"/>
    </row>
    <row r="20" spans="3:9" ht="12.75">
      <c r="C20" s="3" t="s">
        <v>174</v>
      </c>
      <c r="E20" s="8">
        <f>SUM(E12:E18)</f>
        <v>28078.09</v>
      </c>
      <c r="F20" s="9">
        <v>0</v>
      </c>
      <c r="G20" s="8">
        <v>11316</v>
      </c>
      <c r="H20" s="8">
        <v>49</v>
      </c>
      <c r="I20" s="8">
        <f>SUM(E20:H20)</f>
        <v>39443.09</v>
      </c>
    </row>
    <row r="21" spans="5:9" ht="12.75">
      <c r="E21" s="8"/>
      <c r="F21" s="9"/>
      <c r="G21" s="8"/>
      <c r="H21" s="8"/>
      <c r="I21" s="8"/>
    </row>
    <row r="22" spans="3:9" ht="12.75">
      <c r="C22" s="7" t="s">
        <v>193</v>
      </c>
      <c r="D22" s="7"/>
      <c r="E22" s="42">
        <v>5997</v>
      </c>
      <c r="F22" s="42">
        <v>603.53</v>
      </c>
      <c r="G22" s="9">
        <v>0</v>
      </c>
      <c r="H22" s="42">
        <v>0</v>
      </c>
      <c r="I22" s="74">
        <f>E22+G22+H22+F22</f>
        <v>6600.53</v>
      </c>
    </row>
    <row r="23" spans="3:9" ht="12.75">
      <c r="C23" s="7"/>
      <c r="D23" s="7"/>
      <c r="E23" s="9"/>
      <c r="F23" s="9"/>
      <c r="G23" s="9"/>
      <c r="H23" s="42"/>
      <c r="I23" s="74"/>
    </row>
    <row r="24" spans="3:9" ht="12.75">
      <c r="C24" s="7" t="s">
        <v>195</v>
      </c>
      <c r="D24" s="7"/>
      <c r="E24" s="42">
        <v>-6000</v>
      </c>
      <c r="F24" s="9">
        <v>0</v>
      </c>
      <c r="G24" s="9">
        <v>0</v>
      </c>
      <c r="H24" s="42">
        <v>0</v>
      </c>
      <c r="I24" s="74">
        <f>E24+G24+H24</f>
        <v>-6000</v>
      </c>
    </row>
    <row r="25" spans="3:9" ht="12.75">
      <c r="C25" s="7"/>
      <c r="D25" s="7"/>
      <c r="E25" s="9"/>
      <c r="F25" s="9"/>
      <c r="G25" s="8"/>
      <c r="H25" s="42"/>
      <c r="I25" s="74"/>
    </row>
    <row r="26" spans="3:9" ht="12.75">
      <c r="C26" s="7" t="s">
        <v>3</v>
      </c>
      <c r="D26" s="7"/>
      <c r="E26" s="9">
        <v>0</v>
      </c>
      <c r="F26" s="9">
        <v>0</v>
      </c>
      <c r="G26" s="8">
        <v>5015</v>
      </c>
      <c r="H26" s="42">
        <v>0</v>
      </c>
      <c r="I26" s="74">
        <f>E26+G26+H26</f>
        <v>5015</v>
      </c>
    </row>
    <row r="27" spans="3:9" ht="12.75">
      <c r="C27" s="7"/>
      <c r="D27" s="7"/>
      <c r="E27" s="8"/>
      <c r="F27" s="9"/>
      <c r="G27" s="8"/>
      <c r="H27" s="8"/>
      <c r="I27" s="8"/>
    </row>
    <row r="28" spans="3:9" ht="12.75">
      <c r="C28" s="7" t="s">
        <v>145</v>
      </c>
      <c r="D28" s="7"/>
      <c r="E28" s="9">
        <v>0</v>
      </c>
      <c r="F28" s="9">
        <v>0</v>
      </c>
      <c r="G28" s="9">
        <v>0</v>
      </c>
      <c r="H28" s="42">
        <v>448</v>
      </c>
      <c r="I28" s="6">
        <f>E28+G28+H28</f>
        <v>448</v>
      </c>
    </row>
    <row r="29" spans="3:9" ht="12.75">
      <c r="C29" s="7"/>
      <c r="D29" s="7"/>
      <c r="E29" s="8"/>
      <c r="F29" s="9"/>
      <c r="G29" s="8"/>
      <c r="H29" s="8"/>
      <c r="I29" s="8"/>
    </row>
    <row r="30" spans="3:9" ht="12.75">
      <c r="C30" s="3" t="s">
        <v>173</v>
      </c>
      <c r="D30" s="7"/>
      <c r="E30" s="11">
        <f>SUM(E20:E29)</f>
        <v>28075.089999999997</v>
      </c>
      <c r="F30" s="77">
        <f>SUM(F20:F29)</f>
        <v>603.53</v>
      </c>
      <c r="G30" s="11">
        <f>SUM(G20:G29)</f>
        <v>16331</v>
      </c>
      <c r="H30" s="11">
        <f>SUM(H20:H29)</f>
        <v>497</v>
      </c>
      <c r="I30" s="11">
        <f>SUM(I20:I29)</f>
        <v>45506.619999999995</v>
      </c>
    </row>
    <row r="31" spans="3:9" ht="13.5" thickBot="1">
      <c r="C31" s="7"/>
      <c r="D31" s="7"/>
      <c r="E31" s="12"/>
      <c r="F31" s="70"/>
      <c r="G31" s="12"/>
      <c r="H31" s="12"/>
      <c r="I31" s="12"/>
    </row>
    <row r="32" spans="3:9" ht="13.5" thickTop="1">
      <c r="C32" s="7"/>
      <c r="D32" s="7"/>
      <c r="E32" s="9"/>
      <c r="F32" s="9"/>
      <c r="G32" s="9"/>
      <c r="H32" s="9"/>
      <c r="I32" s="9"/>
    </row>
    <row r="33" spans="3:9" ht="12.75">
      <c r="C33" s="7"/>
      <c r="D33" s="7"/>
      <c r="E33" s="9"/>
      <c r="F33" s="9"/>
      <c r="G33" s="9"/>
      <c r="H33" s="9"/>
      <c r="I33" s="9"/>
    </row>
    <row r="34" spans="3:6" ht="12.75">
      <c r="C34" s="1" t="s">
        <v>176</v>
      </c>
      <c r="E34" s="5"/>
      <c r="F34" s="3"/>
    </row>
    <row r="35" spans="3:6" ht="12.75">
      <c r="C35" s="1"/>
      <c r="E35" s="5"/>
      <c r="F35" s="3"/>
    </row>
    <row r="36" spans="3:9" ht="12.75">
      <c r="C36" s="3" t="s">
        <v>177</v>
      </c>
      <c r="E36" s="73">
        <v>1300</v>
      </c>
      <c r="F36" s="13">
        <v>0</v>
      </c>
      <c r="G36" s="74">
        <v>-929</v>
      </c>
      <c r="H36" s="13">
        <v>0</v>
      </c>
      <c r="I36" s="8">
        <f>SUM(E36:H36)</f>
        <v>371</v>
      </c>
    </row>
    <row r="37" spans="5:8" ht="12.75">
      <c r="E37" s="5"/>
      <c r="F37" s="13"/>
      <c r="H37" s="13"/>
    </row>
    <row r="38" spans="3:9" ht="12.75">
      <c r="C38" s="7" t="s">
        <v>193</v>
      </c>
      <c r="E38" s="73">
        <v>8688</v>
      </c>
      <c r="F38" s="13">
        <v>0</v>
      </c>
      <c r="G38" s="13">
        <v>0</v>
      </c>
      <c r="H38" s="13">
        <v>0</v>
      </c>
      <c r="I38" s="8">
        <f>SUM(E38:H38)</f>
        <v>8688</v>
      </c>
    </row>
    <row r="39" spans="3:8" ht="12.75">
      <c r="C39" s="7"/>
      <c r="E39" s="5"/>
      <c r="F39" s="13"/>
      <c r="H39" s="13"/>
    </row>
    <row r="40" spans="3:9" ht="12.75">
      <c r="C40" s="7" t="s">
        <v>3</v>
      </c>
      <c r="E40" s="5">
        <v>0</v>
      </c>
      <c r="F40" s="13">
        <v>0</v>
      </c>
      <c r="G40" s="74">
        <v>2931</v>
      </c>
      <c r="H40" s="13">
        <v>0</v>
      </c>
      <c r="I40" s="8">
        <f>SUM(E40:H40)</f>
        <v>2931</v>
      </c>
    </row>
    <row r="41" spans="3:9" ht="12.75">
      <c r="C41" s="1"/>
      <c r="E41" s="75"/>
      <c r="F41" s="76"/>
      <c r="G41" s="76"/>
      <c r="H41" s="76"/>
      <c r="I41" s="76"/>
    </row>
    <row r="42" spans="3:9" ht="13.5" customHeight="1">
      <c r="C42" s="3" t="s">
        <v>175</v>
      </c>
      <c r="E42" s="8">
        <v>9988.44</v>
      </c>
      <c r="F42" s="9">
        <v>0</v>
      </c>
      <c r="G42" s="8">
        <v>2002.33</v>
      </c>
      <c r="H42" s="9">
        <v>0</v>
      </c>
      <c r="I42" s="8">
        <f>SUM(I36:I40)</f>
        <v>11990</v>
      </c>
    </row>
    <row r="43" spans="5:9" ht="12.75">
      <c r="E43" s="8"/>
      <c r="F43" s="9"/>
      <c r="G43" s="8"/>
      <c r="H43" s="8"/>
      <c r="I43" s="8"/>
    </row>
    <row r="44" spans="3:9" ht="12.75">
      <c r="C44" s="7" t="s">
        <v>193</v>
      </c>
      <c r="D44" s="7"/>
      <c r="E44" s="42">
        <v>9331</v>
      </c>
      <c r="F44" s="42">
        <v>0</v>
      </c>
      <c r="G44" s="42">
        <v>0</v>
      </c>
      <c r="H44" s="42">
        <v>0</v>
      </c>
      <c r="I44" s="6">
        <f>SUM(E44:H44)</f>
        <v>9331</v>
      </c>
    </row>
    <row r="45" spans="3:9" ht="12.75">
      <c r="C45" s="7"/>
      <c r="D45" s="7"/>
      <c r="E45" s="9"/>
      <c r="F45" s="9"/>
      <c r="G45" s="42"/>
      <c r="H45" s="42"/>
      <c r="I45" s="6"/>
    </row>
    <row r="46" spans="3:9" ht="12.75">
      <c r="C46" s="7" t="s">
        <v>194</v>
      </c>
      <c r="D46" s="7"/>
      <c r="E46" s="9">
        <v>0</v>
      </c>
      <c r="F46" s="9">
        <v>0</v>
      </c>
      <c r="G46" s="42">
        <v>0</v>
      </c>
      <c r="H46" s="42">
        <v>0</v>
      </c>
      <c r="I46" s="42">
        <f>SUM(E46:H46)</f>
        <v>0</v>
      </c>
    </row>
    <row r="47" spans="3:9" ht="12.75">
      <c r="C47" s="7"/>
      <c r="D47" s="7"/>
      <c r="E47" s="9"/>
      <c r="F47" s="9"/>
      <c r="G47" s="8"/>
      <c r="H47" s="8"/>
      <c r="I47" s="6"/>
    </row>
    <row r="48" spans="3:9" ht="12.75">
      <c r="C48" s="7" t="s">
        <v>3</v>
      </c>
      <c r="D48" s="7"/>
      <c r="E48" s="9">
        <v>0</v>
      </c>
      <c r="F48" s="9">
        <v>0</v>
      </c>
      <c r="G48" s="8">
        <v>682</v>
      </c>
      <c r="H48" s="42">
        <v>0</v>
      </c>
      <c r="I48" s="6">
        <f>SUM(E48:H48)</f>
        <v>682</v>
      </c>
    </row>
    <row r="49" spans="3:9" ht="12.75">
      <c r="C49" s="7"/>
      <c r="D49" s="7"/>
      <c r="E49" s="8"/>
      <c r="F49" s="9"/>
      <c r="G49" s="8"/>
      <c r="H49" s="8"/>
      <c r="I49" s="8"/>
    </row>
    <row r="50" spans="3:9" ht="12.75">
      <c r="C50" s="7" t="s">
        <v>145</v>
      </c>
      <c r="D50" s="7"/>
      <c r="E50" s="9">
        <v>0</v>
      </c>
      <c r="F50" s="9">
        <v>0</v>
      </c>
      <c r="G50" s="9">
        <v>0</v>
      </c>
      <c r="H50" s="42">
        <v>0</v>
      </c>
      <c r="I50" s="42">
        <f>SUM(E50:H50)</f>
        <v>0</v>
      </c>
    </row>
    <row r="51" spans="3:9" ht="12.75">
      <c r="C51" s="7"/>
      <c r="D51" s="7"/>
      <c r="E51" s="8"/>
      <c r="F51" s="9"/>
      <c r="G51" s="8"/>
      <c r="H51" s="8"/>
      <c r="I51" s="8"/>
    </row>
    <row r="52" spans="3:9" ht="12.75">
      <c r="C52" s="3" t="s">
        <v>178</v>
      </c>
      <c r="D52" s="7"/>
      <c r="E52" s="11">
        <f>SUM(E42:E51)</f>
        <v>19319.440000000002</v>
      </c>
      <c r="F52" s="69">
        <f>SUM(F42:F51)</f>
        <v>0</v>
      </c>
      <c r="G52" s="11">
        <f>SUM(G42:G51)</f>
        <v>2684.33</v>
      </c>
      <c r="H52" s="11">
        <f>SUM(H42:H51)</f>
        <v>0</v>
      </c>
      <c r="I52" s="11">
        <f>SUM(I42:I51)</f>
        <v>22003</v>
      </c>
    </row>
    <row r="53" spans="3:9" ht="13.5" thickBot="1">
      <c r="C53" s="7"/>
      <c r="D53" s="7"/>
      <c r="E53" s="12"/>
      <c r="F53" s="70"/>
      <c r="G53" s="12"/>
      <c r="H53" s="12"/>
      <c r="I53" s="12"/>
    </row>
    <row r="54" spans="3:9" ht="13.5" thickTop="1">
      <c r="C54" s="7"/>
      <c r="D54" s="7"/>
      <c r="E54" s="9"/>
      <c r="F54" s="42"/>
      <c r="G54" s="8"/>
      <c r="H54" s="8"/>
      <c r="I54" s="6"/>
    </row>
    <row r="60" spans="3:9" ht="15">
      <c r="C60" s="3" t="s">
        <v>54</v>
      </c>
      <c r="E60" s="3"/>
      <c r="F60" s="3"/>
      <c r="G60"/>
      <c r="H60"/>
      <c r="I60"/>
    </row>
    <row r="61" spans="3:9" ht="15">
      <c r="C61" s="3" t="s">
        <v>114</v>
      </c>
      <c r="E61" s="3"/>
      <c r="F61" s="3"/>
      <c r="G61"/>
      <c r="H61"/>
      <c r="I61"/>
    </row>
  </sheetData>
  <sheetProtection selectLockedCells="1" selectUnlockedCells="1"/>
  <printOptions/>
  <pageMargins left="0.75" right="0.34" top="0.76" bottom="0.71" header="0.5" footer="0.5"/>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B1:V242"/>
  <sheetViews>
    <sheetView tabSelected="1" workbookViewId="0" topLeftCell="A192">
      <selection activeCell="C212" sqref="C212"/>
    </sheetView>
  </sheetViews>
  <sheetFormatPr defaultColWidth="9.00390625" defaultRowHeight="14.25"/>
  <cols>
    <col min="1" max="1" width="4.25390625" style="3" customWidth="1"/>
    <col min="2" max="2" width="3.125" style="3" customWidth="1"/>
    <col min="3" max="3" width="2.625" style="3" customWidth="1"/>
    <col min="4" max="4" width="9.00390625" style="3" customWidth="1"/>
    <col min="5" max="5" width="9.50390625" style="3" customWidth="1"/>
    <col min="6" max="6" width="9.875" style="3" customWidth="1"/>
    <col min="7" max="7" width="10.75390625" style="3" customWidth="1"/>
    <col min="8" max="8" width="11.125" style="3" customWidth="1"/>
    <col min="9" max="9" width="11.875" style="3" customWidth="1"/>
    <col min="10" max="10" width="13.125" style="3" customWidth="1"/>
    <col min="11" max="11" width="9.00390625" style="3" customWidth="1"/>
    <col min="12" max="12" width="8.00390625" style="3" customWidth="1"/>
    <col min="13" max="16384" width="9.00390625" style="3" customWidth="1"/>
  </cols>
  <sheetData>
    <row r="1" spans="2:9" ht="12.75">
      <c r="B1" s="49"/>
      <c r="C1" s="50"/>
      <c r="D1" s="7"/>
      <c r="E1" s="7"/>
      <c r="G1" s="51"/>
      <c r="H1" s="49"/>
      <c r="I1" s="49"/>
    </row>
    <row r="2" spans="2:9" ht="12.75">
      <c r="B2" s="46" t="s">
        <v>50</v>
      </c>
      <c r="C2" s="50"/>
      <c r="D2" s="7"/>
      <c r="E2" s="7"/>
      <c r="G2" s="51"/>
      <c r="H2" s="49"/>
      <c r="I2" s="49"/>
    </row>
    <row r="3" spans="2:9" ht="12.75">
      <c r="B3" s="46" t="s">
        <v>29</v>
      </c>
      <c r="C3" s="50"/>
      <c r="D3" s="7"/>
      <c r="E3" s="7"/>
      <c r="G3" s="51"/>
      <c r="H3" s="49"/>
      <c r="I3" s="49"/>
    </row>
    <row r="4" spans="2:9" ht="12.75">
      <c r="B4" s="46" t="s">
        <v>30</v>
      </c>
      <c r="C4" s="50"/>
      <c r="D4" s="7"/>
      <c r="E4" s="7"/>
      <c r="G4" s="51"/>
      <c r="H4" s="49"/>
      <c r="I4" s="49"/>
    </row>
    <row r="5" spans="2:13" ht="12.75">
      <c r="B5" s="44"/>
      <c r="C5" s="44"/>
      <c r="D5" s="44"/>
      <c r="E5" s="44"/>
      <c r="F5" s="44"/>
      <c r="G5" s="44"/>
      <c r="H5" s="44"/>
      <c r="I5" s="44"/>
      <c r="J5" s="44"/>
      <c r="K5" s="44"/>
      <c r="M5" s="44"/>
    </row>
    <row r="6" spans="2:13" ht="12.75">
      <c r="B6" s="46" t="s">
        <v>96</v>
      </c>
      <c r="C6" s="44"/>
      <c r="D6" s="44"/>
      <c r="E6" s="44"/>
      <c r="F6" s="44"/>
      <c r="G6" s="44"/>
      <c r="H6" s="44"/>
      <c r="I6" s="44"/>
      <c r="J6" s="44"/>
      <c r="K6" s="44"/>
      <c r="M6" s="44"/>
    </row>
    <row r="7" spans="2:13" ht="12.75">
      <c r="B7" s="52"/>
      <c r="C7" s="26"/>
      <c r="D7" s="26"/>
      <c r="E7" s="26"/>
      <c r="F7" s="26"/>
      <c r="G7" s="26"/>
      <c r="H7" s="26"/>
      <c r="I7" s="26"/>
      <c r="J7" s="26"/>
      <c r="K7" s="26"/>
      <c r="M7" s="53"/>
    </row>
    <row r="8" spans="3:9" ht="12.75">
      <c r="C8" s="54"/>
      <c r="D8" s="51"/>
      <c r="E8" s="51"/>
      <c r="F8" s="51"/>
      <c r="G8" s="51"/>
      <c r="H8" s="51"/>
      <c r="I8" s="51"/>
    </row>
    <row r="9" spans="2:9" ht="12.75">
      <c r="B9" s="1" t="s">
        <v>35</v>
      </c>
      <c r="C9" s="55" t="s">
        <v>157</v>
      </c>
      <c r="D9" s="51"/>
      <c r="E9" s="51"/>
      <c r="F9" s="51"/>
      <c r="G9" s="51"/>
      <c r="H9" s="51"/>
      <c r="I9" s="51"/>
    </row>
    <row r="10" spans="2:9" ht="12.75">
      <c r="B10" s="1"/>
      <c r="C10" s="55"/>
      <c r="D10" s="51"/>
      <c r="E10" s="51"/>
      <c r="F10" s="51"/>
      <c r="G10" s="51"/>
      <c r="H10" s="51"/>
      <c r="I10" s="51"/>
    </row>
    <row r="11" spans="2:3" ht="12.75">
      <c r="B11" s="28">
        <v>1</v>
      </c>
      <c r="C11" s="56" t="s">
        <v>123</v>
      </c>
    </row>
    <row r="12" spans="2:10" ht="12.75">
      <c r="B12" s="26"/>
      <c r="C12" s="120" t="s">
        <v>158</v>
      </c>
      <c r="D12" s="122"/>
      <c r="E12" s="122"/>
      <c r="F12" s="122"/>
      <c r="G12" s="122"/>
      <c r="H12" s="122"/>
      <c r="I12" s="122"/>
      <c r="J12" s="122"/>
    </row>
    <row r="13" spans="2:10" ht="12.75">
      <c r="B13" s="26"/>
      <c r="C13" s="122"/>
      <c r="D13" s="122"/>
      <c r="E13" s="122"/>
      <c r="F13" s="122"/>
      <c r="G13" s="122"/>
      <c r="H13" s="122"/>
      <c r="I13" s="122"/>
      <c r="J13" s="122"/>
    </row>
    <row r="14" spans="2:10" ht="12.75">
      <c r="B14" s="26"/>
      <c r="C14" s="122"/>
      <c r="D14" s="122"/>
      <c r="E14" s="122"/>
      <c r="F14" s="122"/>
      <c r="G14" s="122"/>
      <c r="H14" s="122"/>
      <c r="I14" s="122"/>
      <c r="J14" s="122"/>
    </row>
    <row r="15" spans="2:10" ht="12.75">
      <c r="B15" s="26"/>
      <c r="C15" s="127" t="s">
        <v>179</v>
      </c>
      <c r="D15" s="120"/>
      <c r="E15" s="120"/>
      <c r="F15" s="120"/>
      <c r="G15" s="120"/>
      <c r="H15" s="120"/>
      <c r="I15" s="120"/>
      <c r="J15" s="120"/>
    </row>
    <row r="16" spans="2:10" ht="12.75">
      <c r="B16" s="26"/>
      <c r="C16" s="120"/>
      <c r="D16" s="120"/>
      <c r="E16" s="120"/>
      <c r="F16" s="120"/>
      <c r="G16" s="120"/>
      <c r="H16" s="120"/>
      <c r="I16" s="120"/>
      <c r="J16" s="120"/>
    </row>
    <row r="17" spans="2:10" ht="12.75">
      <c r="B17" s="26"/>
      <c r="C17" s="120"/>
      <c r="D17" s="120"/>
      <c r="E17" s="120"/>
      <c r="F17" s="120"/>
      <c r="G17" s="120"/>
      <c r="H17" s="120"/>
      <c r="I17" s="120"/>
      <c r="J17" s="120"/>
    </row>
    <row r="18" spans="2:10" ht="12.75">
      <c r="B18" s="26"/>
      <c r="C18" s="121"/>
      <c r="D18" s="121"/>
      <c r="E18" s="121"/>
      <c r="F18" s="121"/>
      <c r="G18" s="121"/>
      <c r="H18" s="121"/>
      <c r="I18" s="121"/>
      <c r="J18" s="121"/>
    </row>
    <row r="19" spans="2:10" ht="15">
      <c r="B19" s="26"/>
      <c r="C19" s="106"/>
      <c r="D19" s="106"/>
      <c r="E19" s="106"/>
      <c r="F19" s="106"/>
      <c r="G19" s="106"/>
      <c r="H19" s="106"/>
      <c r="I19" s="106"/>
      <c r="J19" s="106"/>
    </row>
    <row r="20" ht="12.75">
      <c r="B20" s="26"/>
    </row>
    <row r="21" spans="2:3" ht="12.75">
      <c r="B21" s="28">
        <v>2</v>
      </c>
      <c r="C21" s="1" t="s">
        <v>74</v>
      </c>
    </row>
    <row r="22" spans="2:3" ht="12.75">
      <c r="B22" s="26"/>
      <c r="C22" s="3" t="s">
        <v>180</v>
      </c>
    </row>
    <row r="23" ht="12.75">
      <c r="B23" s="26"/>
    </row>
    <row r="24" ht="12.75">
      <c r="B24" s="26"/>
    </row>
    <row r="25" spans="2:3" ht="12.75">
      <c r="B25" s="28">
        <v>3</v>
      </c>
      <c r="C25" s="56" t="s">
        <v>36</v>
      </c>
    </row>
    <row r="26" spans="2:10" ht="15">
      <c r="B26" s="26"/>
      <c r="C26" s="120" t="s">
        <v>162</v>
      </c>
      <c r="D26" s="122"/>
      <c r="E26" s="122"/>
      <c r="F26" s="122"/>
      <c r="G26" s="122"/>
      <c r="H26" s="122"/>
      <c r="I26" s="122"/>
      <c r="J26" s="122"/>
    </row>
    <row r="27" spans="2:10" ht="15">
      <c r="B27" s="26"/>
      <c r="C27" s="106"/>
      <c r="D27" s="106"/>
      <c r="E27" s="106"/>
      <c r="F27" s="106"/>
      <c r="G27" s="106"/>
      <c r="H27" s="106"/>
      <c r="I27" s="106"/>
      <c r="J27" s="79"/>
    </row>
    <row r="28" ht="12.75">
      <c r="B28" s="26"/>
    </row>
    <row r="29" spans="2:3" ht="12.75">
      <c r="B29" s="28">
        <v>4</v>
      </c>
      <c r="C29" s="56" t="s">
        <v>75</v>
      </c>
    </row>
    <row r="30" spans="2:10" ht="12.75">
      <c r="B30" s="26"/>
      <c r="C30" s="120" t="s">
        <v>161</v>
      </c>
      <c r="D30" s="120"/>
      <c r="E30" s="120"/>
      <c r="F30" s="120"/>
      <c r="G30" s="120"/>
      <c r="H30" s="120"/>
      <c r="I30" s="120"/>
      <c r="J30" s="122"/>
    </row>
    <row r="31" spans="2:10" ht="12.75">
      <c r="B31" s="26"/>
      <c r="C31" s="120"/>
      <c r="D31" s="120"/>
      <c r="E31" s="120"/>
      <c r="F31" s="120"/>
      <c r="G31" s="120"/>
      <c r="H31" s="120"/>
      <c r="I31" s="120"/>
      <c r="J31" s="122"/>
    </row>
    <row r="32" spans="2:10" ht="12.75">
      <c r="B32" s="26"/>
      <c r="C32" s="121"/>
      <c r="D32" s="121"/>
      <c r="E32" s="121"/>
      <c r="F32" s="121"/>
      <c r="G32" s="121"/>
      <c r="H32" s="121"/>
      <c r="I32" s="121"/>
      <c r="J32" s="122"/>
    </row>
    <row r="33" spans="2:9" ht="15">
      <c r="B33" s="26"/>
      <c r="C33" s="79"/>
      <c r="D33" s="79"/>
      <c r="E33" s="79"/>
      <c r="F33" s="79"/>
      <c r="G33" s="79"/>
      <c r="H33" s="79"/>
      <c r="I33" s="79"/>
    </row>
    <row r="34" ht="12.75">
      <c r="B34" s="26"/>
    </row>
    <row r="35" spans="2:3" ht="12.75">
      <c r="B35" s="28">
        <v>5</v>
      </c>
      <c r="C35" s="1" t="s">
        <v>37</v>
      </c>
    </row>
    <row r="36" spans="2:10" ht="12.75">
      <c r="B36" s="26"/>
      <c r="C36" s="120" t="s">
        <v>181</v>
      </c>
      <c r="D36" s="120"/>
      <c r="E36" s="120"/>
      <c r="F36" s="120"/>
      <c r="G36" s="120"/>
      <c r="H36" s="120"/>
      <c r="I36" s="120"/>
      <c r="J36" s="122"/>
    </row>
    <row r="37" spans="2:10" ht="12.75">
      <c r="B37" s="26"/>
      <c r="C37" s="120"/>
      <c r="D37" s="120"/>
      <c r="E37" s="120"/>
      <c r="F37" s="120"/>
      <c r="G37" s="120"/>
      <c r="H37" s="120"/>
      <c r="I37" s="120"/>
      <c r="J37" s="122"/>
    </row>
    <row r="38" ht="12.75">
      <c r="B38" s="26"/>
    </row>
    <row r="39" ht="12.75">
      <c r="B39" s="26"/>
    </row>
    <row r="40" spans="2:3" ht="12.75">
      <c r="B40" s="28">
        <v>6</v>
      </c>
      <c r="C40" s="56" t="s">
        <v>124</v>
      </c>
    </row>
    <row r="41" spans="2:3" ht="12.75">
      <c r="B41" s="28"/>
      <c r="C41" s="32" t="s">
        <v>160</v>
      </c>
    </row>
    <row r="42" spans="2:10" ht="12.75">
      <c r="B42" s="28"/>
      <c r="C42" s="3" t="s">
        <v>91</v>
      </c>
      <c r="D42" s="128" t="s">
        <v>94</v>
      </c>
      <c r="E42" s="121"/>
      <c r="F42" s="121"/>
      <c r="G42" s="121"/>
      <c r="H42" s="121"/>
      <c r="I42" s="121"/>
      <c r="J42" s="122"/>
    </row>
    <row r="43" spans="2:10" ht="12.75">
      <c r="B43" s="28"/>
      <c r="D43" s="121"/>
      <c r="E43" s="121"/>
      <c r="F43" s="121"/>
      <c r="G43" s="121"/>
      <c r="H43" s="121"/>
      <c r="I43" s="121"/>
      <c r="J43" s="122"/>
    </row>
    <row r="44" spans="2:10" ht="12.75">
      <c r="B44" s="28"/>
      <c r="D44" s="121"/>
      <c r="E44" s="121"/>
      <c r="F44" s="121"/>
      <c r="G44" s="121"/>
      <c r="H44" s="121"/>
      <c r="I44" s="121"/>
      <c r="J44" s="122"/>
    </row>
    <row r="45" spans="2:10" ht="12.75">
      <c r="B45" s="28"/>
      <c r="C45" s="3" t="s">
        <v>92</v>
      </c>
      <c r="D45" s="128" t="s">
        <v>196</v>
      </c>
      <c r="E45" s="121"/>
      <c r="F45" s="121"/>
      <c r="G45" s="121"/>
      <c r="H45" s="121"/>
      <c r="I45" s="121"/>
      <c r="J45" s="121"/>
    </row>
    <row r="46" spans="2:10" ht="12.75">
      <c r="B46" s="28"/>
      <c r="D46" s="121"/>
      <c r="E46" s="121"/>
      <c r="F46" s="121"/>
      <c r="G46" s="121"/>
      <c r="H46" s="121"/>
      <c r="I46" s="121"/>
      <c r="J46" s="121"/>
    </row>
    <row r="47" spans="2:10" ht="12.75">
      <c r="B47" s="28"/>
      <c r="D47" s="121"/>
      <c r="E47" s="121"/>
      <c r="F47" s="121"/>
      <c r="G47" s="121"/>
      <c r="H47" s="121"/>
      <c r="I47" s="121"/>
      <c r="J47" s="121"/>
    </row>
    <row r="48" spans="2:4" ht="12.75">
      <c r="B48" s="28"/>
      <c r="C48" s="3" t="s">
        <v>93</v>
      </c>
      <c r="D48" s="32" t="s">
        <v>159</v>
      </c>
    </row>
    <row r="49" spans="2:10" ht="12.75">
      <c r="B49" s="28"/>
      <c r="C49" s="120" t="s">
        <v>182</v>
      </c>
      <c r="D49" s="121"/>
      <c r="E49" s="121"/>
      <c r="F49" s="121"/>
      <c r="G49" s="121"/>
      <c r="H49" s="121"/>
      <c r="I49" s="121"/>
      <c r="J49" s="121"/>
    </row>
    <row r="50" spans="2:10" ht="12.75">
      <c r="B50" s="28"/>
      <c r="C50" s="121"/>
      <c r="D50" s="121"/>
      <c r="E50" s="121"/>
      <c r="F50" s="121"/>
      <c r="G50" s="121"/>
      <c r="H50" s="121"/>
      <c r="I50" s="121"/>
      <c r="J50" s="121"/>
    </row>
    <row r="51" spans="2:10" ht="15">
      <c r="B51" s="28"/>
      <c r="C51" s="106"/>
      <c r="D51" s="106"/>
      <c r="E51" s="106"/>
      <c r="F51" s="106"/>
      <c r="G51" s="106"/>
      <c r="H51" s="106"/>
      <c r="I51" s="106"/>
      <c r="J51" s="106"/>
    </row>
    <row r="52" ht="13.5" customHeight="1">
      <c r="B52" s="26"/>
    </row>
    <row r="53" spans="2:3" ht="12.75">
      <c r="B53" s="28">
        <v>7</v>
      </c>
      <c r="C53" s="1" t="s">
        <v>38</v>
      </c>
    </row>
    <row r="54" spans="2:3" ht="12.75">
      <c r="B54" s="28"/>
      <c r="C54" s="3" t="s">
        <v>183</v>
      </c>
    </row>
    <row r="55" spans="2:3" ht="12.75">
      <c r="B55" s="28"/>
      <c r="C55" s="1"/>
    </row>
    <row r="56" ht="12.75">
      <c r="B56" s="26"/>
    </row>
    <row r="57" spans="2:3" ht="12.75">
      <c r="B57" s="28">
        <v>8</v>
      </c>
      <c r="C57" s="56" t="s">
        <v>125</v>
      </c>
    </row>
    <row r="58" spans="2:3" ht="12.75">
      <c r="B58" s="26"/>
      <c r="C58" s="3" t="s">
        <v>126</v>
      </c>
    </row>
    <row r="59" spans="2:9" ht="12.75">
      <c r="B59" s="26"/>
      <c r="H59" s="26"/>
      <c r="I59" s="26"/>
    </row>
    <row r="60" spans="2:9" ht="12.75">
      <c r="B60" s="26"/>
      <c r="F60" s="83" t="s">
        <v>79</v>
      </c>
      <c r="G60" s="83" t="s">
        <v>80</v>
      </c>
      <c r="H60" s="83" t="s">
        <v>95</v>
      </c>
      <c r="I60" s="83" t="s">
        <v>4</v>
      </c>
    </row>
    <row r="61" spans="2:9" ht="12.75">
      <c r="B61" s="26"/>
      <c r="F61" s="83"/>
      <c r="G61" s="83"/>
      <c r="H61" s="84"/>
      <c r="I61" s="84"/>
    </row>
    <row r="62" spans="2:9" ht="12.75">
      <c r="B62" s="26"/>
      <c r="F62" s="83" t="s">
        <v>40</v>
      </c>
      <c r="G62" s="83" t="s">
        <v>40</v>
      </c>
      <c r="H62" s="83" t="s">
        <v>40</v>
      </c>
      <c r="I62" s="83" t="s">
        <v>40</v>
      </c>
    </row>
    <row r="63" ht="12.75">
      <c r="B63" s="26"/>
    </row>
    <row r="64" spans="2:9" ht="12.75">
      <c r="B64" s="26"/>
      <c r="C64" s="3" t="s">
        <v>51</v>
      </c>
      <c r="F64" s="73">
        <v>30</v>
      </c>
      <c r="G64" s="73">
        <v>6749</v>
      </c>
      <c r="H64" s="73">
        <v>572</v>
      </c>
      <c r="I64" s="73">
        <f>SUM(F64:H64)</f>
        <v>7351</v>
      </c>
    </row>
    <row r="65" spans="2:9" ht="12.75">
      <c r="B65" s="26"/>
      <c r="F65" s="73"/>
      <c r="G65" s="73"/>
      <c r="H65" s="73"/>
      <c r="I65" s="73"/>
    </row>
    <row r="66" spans="2:9" ht="12.75">
      <c r="B66" s="26"/>
      <c r="C66" s="3" t="s">
        <v>97</v>
      </c>
      <c r="F66" s="73">
        <v>24</v>
      </c>
      <c r="G66" s="73">
        <v>4743</v>
      </c>
      <c r="H66" s="73">
        <v>248</v>
      </c>
      <c r="I66" s="73">
        <f>SUM(F66:H66)</f>
        <v>5015</v>
      </c>
    </row>
    <row r="67" spans="2:9" ht="12.75">
      <c r="B67" s="26"/>
      <c r="F67" s="73"/>
      <c r="G67" s="73"/>
      <c r="H67" s="73"/>
      <c r="I67" s="73"/>
    </row>
    <row r="68" spans="2:9" ht="12.75">
      <c r="B68" s="26"/>
      <c r="C68" s="3" t="s">
        <v>98</v>
      </c>
      <c r="F68" s="73"/>
      <c r="G68" s="73"/>
      <c r="H68" s="73"/>
      <c r="I68" s="73"/>
    </row>
    <row r="69" spans="2:9" ht="12.75">
      <c r="B69" s="26"/>
      <c r="C69" s="58"/>
      <c r="H69" s="57"/>
      <c r="I69" s="57"/>
    </row>
    <row r="70" ht="12.75">
      <c r="B70" s="26"/>
    </row>
    <row r="71" spans="2:3" ht="12.75">
      <c r="B71" s="28">
        <v>9</v>
      </c>
      <c r="C71" s="56" t="s">
        <v>127</v>
      </c>
    </row>
    <row r="72" spans="2:10" ht="12.75">
      <c r="B72" s="26"/>
      <c r="C72" s="120" t="s">
        <v>163</v>
      </c>
      <c r="D72" s="120"/>
      <c r="E72" s="120"/>
      <c r="F72" s="120"/>
      <c r="G72" s="120"/>
      <c r="H72" s="120"/>
      <c r="I72" s="120"/>
      <c r="J72" s="120"/>
    </row>
    <row r="73" spans="2:10" ht="12.75">
      <c r="B73" s="26"/>
      <c r="C73" s="120"/>
      <c r="D73" s="120"/>
      <c r="E73" s="120"/>
      <c r="F73" s="120"/>
      <c r="G73" s="120"/>
      <c r="H73" s="120"/>
      <c r="I73" s="120"/>
      <c r="J73" s="120"/>
    </row>
    <row r="74" ht="12.75">
      <c r="B74" s="26"/>
    </row>
    <row r="75" ht="12.75">
      <c r="B75" s="26"/>
    </row>
    <row r="76" spans="2:3" ht="12.75">
      <c r="B76" s="28">
        <v>10</v>
      </c>
      <c r="C76" s="56" t="s">
        <v>41</v>
      </c>
    </row>
    <row r="77" spans="2:10" ht="12.75">
      <c r="B77" s="28"/>
      <c r="C77" s="120" t="s">
        <v>197</v>
      </c>
      <c r="D77" s="120"/>
      <c r="E77" s="120"/>
      <c r="F77" s="120"/>
      <c r="G77" s="120"/>
      <c r="H77" s="120"/>
      <c r="I77" s="120"/>
      <c r="J77" s="120"/>
    </row>
    <row r="78" spans="2:10" ht="12.75">
      <c r="B78" s="28"/>
      <c r="C78" s="120"/>
      <c r="D78" s="120"/>
      <c r="E78" s="120"/>
      <c r="F78" s="120"/>
      <c r="G78" s="120"/>
      <c r="H78" s="120"/>
      <c r="I78" s="120"/>
      <c r="J78" s="120"/>
    </row>
    <row r="79" spans="2:10" ht="12.75">
      <c r="B79" s="28"/>
      <c r="C79" s="123" t="s">
        <v>199</v>
      </c>
      <c r="D79" s="122"/>
      <c r="E79" s="122"/>
      <c r="F79" s="122"/>
      <c r="G79" s="122"/>
      <c r="H79" s="122"/>
      <c r="I79" s="122"/>
      <c r="J79" s="122"/>
    </row>
    <row r="80" spans="2:10" ht="15" customHeight="1">
      <c r="B80" s="28"/>
      <c r="C80" s="122"/>
      <c r="D80" s="122"/>
      <c r="E80" s="122"/>
      <c r="F80" s="122"/>
      <c r="G80" s="122"/>
      <c r="H80" s="122"/>
      <c r="I80" s="122"/>
      <c r="J80" s="122"/>
    </row>
    <row r="81" spans="2:10" ht="15" customHeight="1">
      <c r="B81" s="28"/>
      <c r="C81" s="123" t="s">
        <v>204</v>
      </c>
      <c r="D81" s="122"/>
      <c r="E81" s="122"/>
      <c r="F81" s="122"/>
      <c r="G81" s="122"/>
      <c r="H81" s="122"/>
      <c r="I81" s="122"/>
      <c r="J81" s="122"/>
    </row>
    <row r="82" spans="2:10" ht="12.75">
      <c r="B82" s="28"/>
      <c r="C82" s="122"/>
      <c r="D82" s="122"/>
      <c r="E82" s="122"/>
      <c r="F82" s="122"/>
      <c r="G82" s="122"/>
      <c r="H82" s="122"/>
      <c r="I82" s="122"/>
      <c r="J82" s="122"/>
    </row>
    <row r="83" spans="2:11" ht="12.75">
      <c r="B83" s="28"/>
      <c r="C83" s="123" t="s">
        <v>200</v>
      </c>
      <c r="D83" s="123"/>
      <c r="E83" s="123"/>
      <c r="F83" s="123"/>
      <c r="G83" s="123"/>
      <c r="H83" s="123"/>
      <c r="I83" s="123"/>
      <c r="J83" s="123"/>
      <c r="K83" s="43"/>
    </row>
    <row r="84" spans="2:11" ht="12.75">
      <c r="B84" s="28"/>
      <c r="C84" s="120" t="s">
        <v>201</v>
      </c>
      <c r="D84" s="121"/>
      <c r="E84" s="121"/>
      <c r="F84" s="121"/>
      <c r="G84" s="121"/>
      <c r="H84" s="121"/>
      <c r="I84" s="121"/>
      <c r="J84" s="121"/>
      <c r="K84" s="43"/>
    </row>
    <row r="85" spans="2:10" ht="12.75">
      <c r="B85" s="28"/>
      <c r="C85" s="121"/>
      <c r="D85" s="121"/>
      <c r="E85" s="121"/>
      <c r="F85" s="121"/>
      <c r="G85" s="121"/>
      <c r="H85" s="121"/>
      <c r="I85" s="121"/>
      <c r="J85" s="121"/>
    </row>
    <row r="86" spans="2:10" ht="12.75">
      <c r="B86" s="28"/>
      <c r="C86" s="121"/>
      <c r="D86" s="121"/>
      <c r="E86" s="121"/>
      <c r="F86" s="121"/>
      <c r="G86" s="121"/>
      <c r="H86" s="121"/>
      <c r="I86" s="121"/>
      <c r="J86" s="121"/>
    </row>
    <row r="87" spans="2:10" ht="15">
      <c r="B87" s="28"/>
      <c r="C87" s="120" t="s">
        <v>202</v>
      </c>
      <c r="D87" s="121"/>
      <c r="E87" s="121"/>
      <c r="F87" s="121"/>
      <c r="G87" s="121"/>
      <c r="H87" s="121"/>
      <c r="I87" s="121"/>
      <c r="J87" s="121"/>
    </row>
    <row r="88" spans="2:10" ht="15">
      <c r="B88" s="28"/>
      <c r="C88" s="106"/>
      <c r="D88" s="106"/>
      <c r="E88" s="106"/>
      <c r="F88" s="106"/>
      <c r="G88" s="106"/>
      <c r="H88" s="106"/>
      <c r="I88" s="106"/>
      <c r="J88" s="106"/>
    </row>
    <row r="89" ht="12.75" customHeight="1">
      <c r="B89" s="26"/>
    </row>
    <row r="90" spans="2:3" ht="12.75">
      <c r="B90" s="28">
        <v>11</v>
      </c>
      <c r="C90" s="56" t="s">
        <v>128</v>
      </c>
    </row>
    <row r="91" spans="2:3" ht="12.75">
      <c r="B91" s="26"/>
      <c r="C91" s="3" t="s">
        <v>184</v>
      </c>
    </row>
    <row r="92" ht="12.75">
      <c r="B92" s="26"/>
    </row>
    <row r="93" ht="12.75">
      <c r="B93" s="26"/>
    </row>
    <row r="94" spans="2:3" ht="12.75">
      <c r="B94" s="28">
        <v>12</v>
      </c>
      <c r="C94" s="1" t="s">
        <v>129</v>
      </c>
    </row>
    <row r="95" spans="2:3" ht="12.75">
      <c r="B95" s="26"/>
      <c r="C95" s="3" t="s">
        <v>164</v>
      </c>
    </row>
    <row r="96" ht="12.75">
      <c r="B96" s="26"/>
    </row>
    <row r="97" ht="12.75">
      <c r="B97" s="26"/>
    </row>
    <row r="98" spans="2:3" ht="12.75">
      <c r="B98" s="28">
        <v>13</v>
      </c>
      <c r="C98" s="1" t="s">
        <v>185</v>
      </c>
    </row>
    <row r="99" spans="2:3" ht="12.75">
      <c r="B99" s="26"/>
      <c r="C99" s="3" t="s">
        <v>192</v>
      </c>
    </row>
    <row r="100" ht="12.75">
      <c r="B100" s="26"/>
    </row>
    <row r="101" ht="12.75">
      <c r="B101" s="26"/>
    </row>
    <row r="102" spans="2:3" ht="12.75">
      <c r="B102" s="28">
        <v>14</v>
      </c>
      <c r="C102" s="1" t="s">
        <v>166</v>
      </c>
    </row>
    <row r="103" spans="2:10" ht="12.75">
      <c r="B103" s="26"/>
      <c r="C103" s="120" t="s">
        <v>167</v>
      </c>
      <c r="D103" s="120"/>
      <c r="E103" s="120"/>
      <c r="F103" s="120"/>
      <c r="G103" s="120"/>
      <c r="H103" s="120"/>
      <c r="I103" s="120"/>
      <c r="J103" s="120"/>
    </row>
    <row r="104" spans="2:10" ht="12.75">
      <c r="B104" s="26"/>
      <c r="C104" s="120"/>
      <c r="D104" s="120"/>
      <c r="E104" s="120"/>
      <c r="F104" s="120"/>
      <c r="G104" s="120"/>
      <c r="H104" s="120"/>
      <c r="I104" s="120"/>
      <c r="J104" s="120"/>
    </row>
    <row r="105" ht="12.75">
      <c r="B105" s="26"/>
    </row>
    <row r="106" ht="12.75">
      <c r="B106" s="26"/>
    </row>
    <row r="107" spans="2:11" ht="12.75">
      <c r="B107" s="28" t="s">
        <v>42</v>
      </c>
      <c r="C107" s="55" t="s">
        <v>78</v>
      </c>
      <c r="D107" s="26"/>
      <c r="E107" s="26"/>
      <c r="F107" s="26"/>
      <c r="G107" s="26"/>
      <c r="H107" s="26"/>
      <c r="I107" s="26"/>
      <c r="J107" s="26"/>
      <c r="K107" s="26"/>
    </row>
    <row r="108" spans="2:11" ht="12.75">
      <c r="B108" s="28"/>
      <c r="C108" s="55" t="s">
        <v>77</v>
      </c>
      <c r="D108" s="26"/>
      <c r="E108" s="26"/>
      <c r="F108" s="26"/>
      <c r="G108" s="26"/>
      <c r="H108" s="26"/>
      <c r="I108" s="26"/>
      <c r="J108" s="26"/>
      <c r="K108" s="26"/>
    </row>
    <row r="109" spans="2:11" ht="12.75">
      <c r="B109" s="28"/>
      <c r="C109" s="59"/>
      <c r="D109" s="26"/>
      <c r="E109" s="26"/>
      <c r="F109" s="26"/>
      <c r="G109" s="26"/>
      <c r="H109" s="26"/>
      <c r="I109" s="26"/>
      <c r="J109" s="26"/>
      <c r="K109" s="26"/>
    </row>
    <row r="110" spans="2:11" ht="12.75">
      <c r="B110" s="78">
        <v>1</v>
      </c>
      <c r="C110" s="56" t="s">
        <v>165</v>
      </c>
      <c r="D110" s="26"/>
      <c r="E110" s="26"/>
      <c r="F110" s="26"/>
      <c r="G110" s="26"/>
      <c r="H110" s="26"/>
      <c r="I110" s="26"/>
      <c r="J110" s="26"/>
      <c r="K110" s="26"/>
    </row>
    <row r="111" spans="2:11" ht="12.75">
      <c r="B111" s="81"/>
      <c r="C111" s="120" t="s">
        <v>186</v>
      </c>
      <c r="D111" s="121"/>
      <c r="E111" s="121"/>
      <c r="F111" s="121"/>
      <c r="G111" s="121"/>
      <c r="H111" s="121"/>
      <c r="I111" s="121"/>
      <c r="J111" s="121"/>
      <c r="K111" s="26"/>
    </row>
    <row r="112" spans="2:11" ht="12.75">
      <c r="B112" s="81"/>
      <c r="C112" s="121"/>
      <c r="D112" s="121"/>
      <c r="E112" s="121"/>
      <c r="F112" s="121"/>
      <c r="G112" s="121"/>
      <c r="H112" s="121"/>
      <c r="I112" s="121"/>
      <c r="J112" s="121"/>
      <c r="K112" s="26"/>
    </row>
    <row r="113" spans="2:11" ht="12.75">
      <c r="B113" s="81"/>
      <c r="C113" s="121"/>
      <c r="D113" s="121"/>
      <c r="E113" s="121"/>
      <c r="F113" s="121"/>
      <c r="G113" s="121"/>
      <c r="H113" s="121"/>
      <c r="I113" s="121"/>
      <c r="J113" s="121"/>
      <c r="K113" s="26"/>
    </row>
    <row r="114" spans="2:11" ht="12.75">
      <c r="B114" s="81"/>
      <c r="C114" s="121"/>
      <c r="D114" s="121"/>
      <c r="E114" s="121"/>
      <c r="F114" s="121"/>
      <c r="G114" s="121"/>
      <c r="H114" s="121"/>
      <c r="I114" s="121"/>
      <c r="J114" s="121"/>
      <c r="K114" s="26"/>
    </row>
    <row r="115" spans="2:11" ht="12.75">
      <c r="B115" s="81"/>
      <c r="C115" s="121"/>
      <c r="D115" s="121"/>
      <c r="E115" s="121"/>
      <c r="F115" s="121"/>
      <c r="G115" s="121"/>
      <c r="H115" s="121"/>
      <c r="I115" s="121"/>
      <c r="J115" s="121"/>
      <c r="K115" s="26"/>
    </row>
    <row r="116" spans="2:11" ht="15">
      <c r="B116" s="81"/>
      <c r="C116" s="106"/>
      <c r="D116" s="106"/>
      <c r="E116" s="106"/>
      <c r="F116" s="106"/>
      <c r="G116" s="106"/>
      <c r="H116" s="106"/>
      <c r="I116" s="106"/>
      <c r="J116" s="106"/>
      <c r="K116" s="26"/>
    </row>
    <row r="117" spans="2:11" ht="12.75">
      <c r="B117" s="82"/>
      <c r="C117" s="26"/>
      <c r="D117" s="26"/>
      <c r="E117" s="26"/>
      <c r="F117" s="26"/>
      <c r="G117" s="26"/>
      <c r="H117" s="26"/>
      <c r="I117" s="26"/>
      <c r="J117" s="26"/>
      <c r="K117" s="26"/>
    </row>
    <row r="118" spans="2:11" ht="12.75">
      <c r="B118" s="78">
        <v>2</v>
      </c>
      <c r="C118" s="56" t="s">
        <v>198</v>
      </c>
      <c r="D118" s="26"/>
      <c r="E118" s="26"/>
      <c r="F118" s="26"/>
      <c r="G118" s="26"/>
      <c r="H118" s="26"/>
      <c r="I118" s="26"/>
      <c r="J118" s="26"/>
      <c r="K118" s="26"/>
    </row>
    <row r="119" spans="2:11" ht="12.75" customHeight="1">
      <c r="B119" s="78"/>
      <c r="C119" s="120" t="s">
        <v>191</v>
      </c>
      <c r="D119" s="121"/>
      <c r="E119" s="121"/>
      <c r="F119" s="121"/>
      <c r="G119" s="121"/>
      <c r="H119" s="121"/>
      <c r="I119" s="121"/>
      <c r="J119" s="121"/>
      <c r="K119" s="26"/>
    </row>
    <row r="120" spans="2:11" ht="12.75" customHeight="1">
      <c r="B120" s="78"/>
      <c r="C120" s="121"/>
      <c r="D120" s="121"/>
      <c r="E120" s="121"/>
      <c r="F120" s="121"/>
      <c r="G120" s="121"/>
      <c r="H120" s="121"/>
      <c r="I120" s="121"/>
      <c r="J120" s="121"/>
      <c r="K120" s="26"/>
    </row>
    <row r="121" spans="2:11" ht="12.75">
      <c r="B121" s="78"/>
      <c r="C121" s="56"/>
      <c r="D121" s="26"/>
      <c r="E121" s="26"/>
      <c r="F121" s="26"/>
      <c r="G121" s="26" t="s">
        <v>187</v>
      </c>
      <c r="H121" s="26" t="s">
        <v>188</v>
      </c>
      <c r="I121" s="26" t="s">
        <v>190</v>
      </c>
      <c r="J121" s="26"/>
      <c r="K121" s="26"/>
    </row>
    <row r="122" spans="2:11" ht="12.75">
      <c r="B122" s="81"/>
      <c r="D122" s="26"/>
      <c r="E122" s="26"/>
      <c r="F122" s="26"/>
      <c r="G122" s="26" t="s">
        <v>6</v>
      </c>
      <c r="H122" s="26" t="s">
        <v>6</v>
      </c>
      <c r="I122" s="26"/>
      <c r="J122" s="26"/>
      <c r="K122" s="26"/>
    </row>
    <row r="123" spans="2:11" ht="12.75">
      <c r="B123" s="81"/>
      <c r="D123" s="26"/>
      <c r="E123" s="26"/>
      <c r="F123" s="26" t="s">
        <v>51</v>
      </c>
      <c r="G123" s="112">
        <v>7351</v>
      </c>
      <c r="H123" s="112">
        <v>5338</v>
      </c>
      <c r="I123" s="113">
        <f>(G123/H123)-1</f>
        <v>0.37710753091045346</v>
      </c>
      <c r="J123" s="26"/>
      <c r="K123" s="26"/>
    </row>
    <row r="124" spans="2:11" ht="12.75">
      <c r="B124" s="81"/>
      <c r="D124" s="26"/>
      <c r="E124" s="26"/>
      <c r="F124" s="26" t="s">
        <v>189</v>
      </c>
      <c r="G124" s="112">
        <v>5015</v>
      </c>
      <c r="H124" s="112">
        <v>3645</v>
      </c>
      <c r="I124" s="113">
        <f>(G124/H124)-1</f>
        <v>0.3758573388203017</v>
      </c>
      <c r="J124" s="26"/>
      <c r="K124" s="26"/>
    </row>
    <row r="125" spans="2:11" ht="12.75">
      <c r="B125" s="81"/>
      <c r="D125" s="26"/>
      <c r="E125" s="26"/>
      <c r="F125" s="26"/>
      <c r="G125" s="26"/>
      <c r="H125" s="112" t="s">
        <v>47</v>
      </c>
      <c r="I125" s="26"/>
      <c r="J125" s="26"/>
      <c r="K125" s="26"/>
    </row>
    <row r="126" spans="2:11" ht="12.75">
      <c r="B126" s="81"/>
      <c r="D126" s="26"/>
      <c r="E126" s="26"/>
      <c r="F126" s="26"/>
      <c r="G126" s="26"/>
      <c r="H126" s="26"/>
      <c r="I126" s="26"/>
      <c r="J126" s="26"/>
      <c r="K126" s="26"/>
    </row>
    <row r="127" spans="2:11" ht="12.75">
      <c r="B127" s="78">
        <v>3</v>
      </c>
      <c r="C127" s="1" t="s">
        <v>130</v>
      </c>
      <c r="D127" s="26"/>
      <c r="E127" s="26"/>
      <c r="F127" s="26"/>
      <c r="G127" s="26"/>
      <c r="H127" s="26"/>
      <c r="I127" s="26"/>
      <c r="J127" s="26"/>
      <c r="K127" s="26"/>
    </row>
    <row r="128" spans="2:11" ht="12.75">
      <c r="B128" s="78"/>
      <c r="C128" s="120" t="s">
        <v>168</v>
      </c>
      <c r="D128" s="121"/>
      <c r="E128" s="121"/>
      <c r="F128" s="121"/>
      <c r="G128" s="121"/>
      <c r="H128" s="121"/>
      <c r="I128" s="121"/>
      <c r="J128" s="121"/>
      <c r="K128" s="26"/>
    </row>
    <row r="129" spans="2:11" ht="12.75">
      <c r="B129" s="78"/>
      <c r="C129" s="121"/>
      <c r="D129" s="121"/>
      <c r="E129" s="121"/>
      <c r="F129" s="121"/>
      <c r="G129" s="121"/>
      <c r="H129" s="121"/>
      <c r="I129" s="121"/>
      <c r="J129" s="121"/>
      <c r="K129" s="26"/>
    </row>
    <row r="130" spans="2:11" ht="12.75">
      <c r="B130" s="28"/>
      <c r="C130" s="122"/>
      <c r="D130" s="122"/>
      <c r="E130" s="122"/>
      <c r="F130" s="122"/>
      <c r="G130" s="122"/>
      <c r="H130" s="122"/>
      <c r="I130" s="122"/>
      <c r="J130" s="122"/>
      <c r="K130" s="26"/>
    </row>
    <row r="131" spans="2:11" ht="15">
      <c r="B131" s="28"/>
      <c r="C131" s="79"/>
      <c r="D131" s="79"/>
      <c r="E131" s="79"/>
      <c r="F131" s="79"/>
      <c r="G131" s="79"/>
      <c r="H131" s="79"/>
      <c r="I131" s="79"/>
      <c r="J131" s="79"/>
      <c r="K131" s="26"/>
    </row>
    <row r="132" spans="2:11" ht="12.75">
      <c r="B132" s="26"/>
      <c r="D132" s="26"/>
      <c r="E132" s="26"/>
      <c r="F132" s="26"/>
      <c r="G132" s="26"/>
      <c r="H132" s="26"/>
      <c r="I132" s="26"/>
      <c r="J132" s="26"/>
      <c r="K132" s="26"/>
    </row>
    <row r="133" spans="2:11" ht="12.75">
      <c r="B133" s="28">
        <v>4</v>
      </c>
      <c r="C133" s="1" t="s">
        <v>131</v>
      </c>
      <c r="D133" s="26"/>
      <c r="E133" s="26"/>
      <c r="F133" s="26"/>
      <c r="G133" s="26"/>
      <c r="H133" s="26"/>
      <c r="I133" s="26"/>
      <c r="J133" s="26"/>
      <c r="K133" s="26"/>
    </row>
    <row r="134" spans="2:11" ht="12.75">
      <c r="B134" s="26"/>
      <c r="C134" s="3" t="s">
        <v>169</v>
      </c>
      <c r="D134" s="26"/>
      <c r="E134" s="26"/>
      <c r="F134" s="26"/>
      <c r="G134" s="26"/>
      <c r="H134" s="26"/>
      <c r="I134" s="26"/>
      <c r="J134" s="26"/>
      <c r="K134" s="26"/>
    </row>
    <row r="135" spans="2:11" ht="12.75">
      <c r="B135" s="52"/>
      <c r="C135" s="26"/>
      <c r="D135" s="26"/>
      <c r="E135" s="26"/>
      <c r="F135" s="26"/>
      <c r="G135" s="26"/>
      <c r="H135" s="26"/>
      <c r="I135" s="26"/>
      <c r="J135" s="26"/>
      <c r="K135" s="26"/>
    </row>
    <row r="136" ht="12.75">
      <c r="B136" s="26"/>
    </row>
    <row r="137" spans="2:3" ht="12.75">
      <c r="B137" s="28">
        <v>5</v>
      </c>
      <c r="C137" s="1" t="s">
        <v>43</v>
      </c>
    </row>
    <row r="138" spans="2:8" ht="12.75">
      <c r="B138" s="26"/>
      <c r="H138" s="26" t="s">
        <v>39</v>
      </c>
    </row>
    <row r="139" spans="2:8" ht="12.75">
      <c r="B139" s="26"/>
      <c r="H139" s="109" t="s">
        <v>120</v>
      </c>
    </row>
    <row r="140" spans="2:8" ht="12.75">
      <c r="B140" s="26"/>
      <c r="H140" s="26" t="s">
        <v>146</v>
      </c>
    </row>
    <row r="141" spans="2:8" ht="12.75">
      <c r="B141" s="26"/>
      <c r="C141" s="3" t="s">
        <v>81</v>
      </c>
      <c r="H141" s="60">
        <v>2800</v>
      </c>
    </row>
    <row r="142" spans="2:8" ht="12.75">
      <c r="B142" s="26"/>
      <c r="C142" s="3" t="s">
        <v>44</v>
      </c>
      <c r="H142" s="110" t="s">
        <v>132</v>
      </c>
    </row>
    <row r="143" spans="2:8" ht="13.5" thickBot="1">
      <c r="B143" s="26"/>
      <c r="C143" s="3" t="s">
        <v>2</v>
      </c>
      <c r="H143" s="61">
        <f>SUM(H141:H142)</f>
        <v>2800</v>
      </c>
    </row>
    <row r="144" ht="13.5" thickTop="1">
      <c r="B144" s="26"/>
    </row>
    <row r="145" spans="2:10" ht="12.75">
      <c r="B145" s="26"/>
      <c r="C145" s="124" t="s">
        <v>82</v>
      </c>
      <c r="D145" s="124"/>
      <c r="E145" s="124"/>
      <c r="F145" s="124"/>
      <c r="G145" s="124"/>
      <c r="H145" s="124"/>
      <c r="I145" s="124"/>
      <c r="J145" s="124"/>
    </row>
    <row r="146" spans="2:10" ht="12.75">
      <c r="B146" s="26"/>
      <c r="C146" s="124"/>
      <c r="D146" s="124"/>
      <c r="E146" s="124"/>
      <c r="F146" s="124"/>
      <c r="G146" s="124"/>
      <c r="H146" s="124"/>
      <c r="I146" s="124"/>
      <c r="J146" s="124"/>
    </row>
    <row r="147" spans="2:10" ht="12.75">
      <c r="B147" s="26"/>
      <c r="C147" s="124"/>
      <c r="D147" s="124"/>
      <c r="E147" s="124"/>
      <c r="F147" s="124"/>
      <c r="G147" s="124"/>
      <c r="H147" s="124"/>
      <c r="I147" s="124"/>
      <c r="J147" s="124"/>
    </row>
    <row r="148" spans="2:10" ht="12.75">
      <c r="B148" s="26"/>
      <c r="C148" s="124"/>
      <c r="D148" s="124"/>
      <c r="E148" s="124"/>
      <c r="F148" s="124"/>
      <c r="G148" s="124"/>
      <c r="H148" s="124"/>
      <c r="I148" s="124"/>
      <c r="J148" s="124"/>
    </row>
    <row r="149" spans="2:10" ht="12.75">
      <c r="B149" s="26"/>
      <c r="C149" s="124"/>
      <c r="D149" s="124"/>
      <c r="E149" s="124"/>
      <c r="F149" s="124"/>
      <c r="G149" s="124"/>
      <c r="H149" s="124"/>
      <c r="I149" s="124"/>
      <c r="J149" s="124"/>
    </row>
    <row r="150" spans="2:10" ht="12.75">
      <c r="B150" s="26"/>
      <c r="C150" s="124"/>
      <c r="D150" s="124"/>
      <c r="E150" s="124"/>
      <c r="F150" s="124"/>
      <c r="G150" s="124"/>
      <c r="H150" s="124"/>
      <c r="I150" s="124"/>
      <c r="J150" s="124"/>
    </row>
    <row r="151" spans="2:10" ht="12.75">
      <c r="B151" s="26"/>
      <c r="C151" s="124"/>
      <c r="D151" s="124"/>
      <c r="E151" s="124"/>
      <c r="F151" s="124"/>
      <c r="G151" s="124"/>
      <c r="H151" s="124"/>
      <c r="I151" s="124"/>
      <c r="J151" s="124"/>
    </row>
    <row r="152" spans="2:9" ht="12.75">
      <c r="B152" s="26"/>
      <c r="C152" s="43"/>
      <c r="D152" s="43"/>
      <c r="E152" s="43"/>
      <c r="F152" s="43"/>
      <c r="G152" s="43"/>
      <c r="H152" s="43"/>
      <c r="I152" s="43"/>
    </row>
    <row r="153" ht="12.75">
      <c r="B153" s="26"/>
    </row>
    <row r="154" spans="2:3" ht="12.75">
      <c r="B154" s="28">
        <v>6</v>
      </c>
      <c r="C154" s="1" t="s">
        <v>133</v>
      </c>
    </row>
    <row r="155" spans="2:10" ht="15">
      <c r="B155" s="26"/>
      <c r="C155" s="125" t="s">
        <v>76</v>
      </c>
      <c r="D155" s="126"/>
      <c r="E155" s="126"/>
      <c r="F155" s="126"/>
      <c r="G155" s="126"/>
      <c r="H155" s="126"/>
      <c r="I155" s="126"/>
      <c r="J155" s="126"/>
    </row>
    <row r="156" spans="2:10" ht="15">
      <c r="B156" s="26"/>
      <c r="C156" s="114"/>
      <c r="D156" s="114"/>
      <c r="E156" s="114"/>
      <c r="F156" s="114"/>
      <c r="G156" s="114"/>
      <c r="H156" s="114"/>
      <c r="I156" s="114"/>
      <c r="J156" s="115"/>
    </row>
    <row r="157" ht="12.75">
      <c r="B157" s="26"/>
    </row>
    <row r="158" spans="2:22" ht="12.75">
      <c r="B158" s="28">
        <v>7</v>
      </c>
      <c r="C158" s="1" t="s">
        <v>134</v>
      </c>
      <c r="D158" s="26"/>
      <c r="E158" s="26"/>
      <c r="F158" s="26"/>
      <c r="G158" s="26"/>
      <c r="H158" s="26"/>
      <c r="I158" s="26"/>
      <c r="J158" s="26"/>
      <c r="K158" s="26"/>
      <c r="M158" s="26"/>
      <c r="N158" s="26"/>
      <c r="O158" s="26"/>
      <c r="P158" s="26"/>
      <c r="Q158" s="26"/>
      <c r="R158" s="26"/>
      <c r="S158" s="26"/>
      <c r="T158" s="26"/>
      <c r="U158" s="26"/>
      <c r="V158" s="26"/>
    </row>
    <row r="159" spans="2:22" ht="12.75">
      <c r="B159" s="26"/>
      <c r="C159" s="3" t="s">
        <v>140</v>
      </c>
      <c r="D159" s="26"/>
      <c r="E159" s="26"/>
      <c r="F159" s="26"/>
      <c r="G159" s="26"/>
      <c r="H159" s="26"/>
      <c r="I159" s="26"/>
      <c r="J159" s="26"/>
      <c r="K159" s="26"/>
      <c r="M159" s="26"/>
      <c r="N159" s="26"/>
      <c r="O159" s="26"/>
      <c r="P159" s="26"/>
      <c r="Q159" s="26"/>
      <c r="R159" s="26"/>
      <c r="S159" s="26"/>
      <c r="T159" s="26"/>
      <c r="U159" s="26"/>
      <c r="V159" s="26"/>
    </row>
    <row r="160" spans="2:22" ht="12.75">
      <c r="B160" s="52"/>
      <c r="C160" s="3" t="s">
        <v>141</v>
      </c>
      <c r="D160" s="26"/>
      <c r="E160" s="26"/>
      <c r="F160" s="26"/>
      <c r="G160" s="26"/>
      <c r="H160" s="26"/>
      <c r="I160" s="26"/>
      <c r="J160" s="26"/>
      <c r="K160" s="26"/>
      <c r="M160" s="26"/>
      <c r="N160" s="26"/>
      <c r="O160" s="26"/>
      <c r="P160" s="26"/>
      <c r="Q160" s="26"/>
      <c r="R160" s="26"/>
      <c r="S160" s="26"/>
      <c r="T160" s="26"/>
      <c r="U160" s="26"/>
      <c r="V160" s="26"/>
    </row>
    <row r="161" spans="2:22" ht="12.75">
      <c r="B161" s="52"/>
      <c r="D161" s="26"/>
      <c r="E161" s="26"/>
      <c r="F161" s="26"/>
      <c r="G161" s="26"/>
      <c r="H161" s="26"/>
      <c r="I161" s="26"/>
      <c r="J161" s="26"/>
      <c r="K161" s="26"/>
      <c r="M161" s="26"/>
      <c r="N161" s="26"/>
      <c r="O161" s="26"/>
      <c r="P161" s="26"/>
      <c r="Q161" s="26"/>
      <c r="R161" s="26"/>
      <c r="S161" s="26"/>
      <c r="T161" s="26"/>
      <c r="U161" s="26"/>
      <c r="V161" s="26"/>
    </row>
    <row r="162" spans="2:22" ht="12.75">
      <c r="B162" s="52"/>
      <c r="C162" s="26"/>
      <c r="D162" s="26"/>
      <c r="E162" s="26"/>
      <c r="F162" s="26"/>
      <c r="G162" s="26"/>
      <c r="H162" s="26"/>
      <c r="I162" s="26"/>
      <c r="J162" s="26"/>
      <c r="K162" s="26"/>
      <c r="M162" s="26"/>
      <c r="N162" s="26"/>
      <c r="O162" s="26"/>
      <c r="P162" s="26"/>
      <c r="Q162" s="26"/>
      <c r="R162" s="26"/>
      <c r="S162" s="26"/>
      <c r="T162" s="26"/>
      <c r="U162" s="26"/>
      <c r="V162" s="26"/>
    </row>
    <row r="163" spans="2:22" ht="12.75">
      <c r="B163" s="78">
        <v>8</v>
      </c>
      <c r="C163" s="56" t="s">
        <v>135</v>
      </c>
      <c r="D163" s="26"/>
      <c r="E163" s="26"/>
      <c r="F163" s="26"/>
      <c r="G163" s="26"/>
      <c r="H163" s="26"/>
      <c r="I163" s="26"/>
      <c r="J163" s="26"/>
      <c r="K163" s="26"/>
      <c r="M163" s="26"/>
      <c r="N163" s="26"/>
      <c r="O163" s="26"/>
      <c r="P163" s="26"/>
      <c r="Q163" s="26"/>
      <c r="R163" s="26"/>
      <c r="S163" s="26"/>
      <c r="T163" s="26"/>
      <c r="U163" s="26"/>
      <c r="V163" s="26"/>
    </row>
    <row r="164" spans="2:22" ht="12.75">
      <c r="B164" s="28"/>
      <c r="C164" s="120" t="s">
        <v>203</v>
      </c>
      <c r="D164" s="121"/>
      <c r="E164" s="121"/>
      <c r="F164" s="121"/>
      <c r="G164" s="121"/>
      <c r="H164" s="121"/>
      <c r="I164" s="121"/>
      <c r="J164" s="121"/>
      <c r="K164" s="26"/>
      <c r="M164" s="26"/>
      <c r="N164" s="26"/>
      <c r="O164" s="26"/>
      <c r="P164" s="26"/>
      <c r="Q164" s="26"/>
      <c r="R164" s="26"/>
      <c r="S164" s="26"/>
      <c r="T164" s="26"/>
      <c r="U164" s="26"/>
      <c r="V164" s="26"/>
    </row>
    <row r="165" spans="2:22" ht="12.75">
      <c r="B165" s="28"/>
      <c r="C165" s="121"/>
      <c r="D165" s="121"/>
      <c r="E165" s="121"/>
      <c r="F165" s="121"/>
      <c r="G165" s="121"/>
      <c r="H165" s="121"/>
      <c r="I165" s="121"/>
      <c r="J165" s="121"/>
      <c r="K165" s="26"/>
      <c r="M165" s="26"/>
      <c r="N165" s="26"/>
      <c r="O165" s="26"/>
      <c r="P165" s="26"/>
      <c r="Q165" s="26"/>
      <c r="R165" s="26"/>
      <c r="S165" s="26"/>
      <c r="T165" s="26"/>
      <c r="U165" s="26"/>
      <c r="V165" s="26"/>
    </row>
    <row r="166" spans="2:22" ht="26.25" customHeight="1">
      <c r="B166" s="28"/>
      <c r="C166" s="121"/>
      <c r="D166" s="121"/>
      <c r="E166" s="121"/>
      <c r="F166" s="121"/>
      <c r="G166" s="121"/>
      <c r="H166" s="121"/>
      <c r="I166" s="121"/>
      <c r="J166" s="121"/>
      <c r="K166" s="26"/>
      <c r="M166" s="26"/>
      <c r="N166" s="26"/>
      <c r="O166" s="26"/>
      <c r="P166" s="26"/>
      <c r="Q166" s="26"/>
      <c r="R166" s="26"/>
      <c r="S166" s="26"/>
      <c r="T166" s="26"/>
      <c r="U166" s="26"/>
      <c r="V166" s="26"/>
    </row>
    <row r="167" spans="2:22" ht="12.75">
      <c r="B167" s="52"/>
      <c r="C167" s="122"/>
      <c r="D167" s="122"/>
      <c r="E167" s="122"/>
      <c r="F167" s="122"/>
      <c r="G167" s="122"/>
      <c r="H167" s="122"/>
      <c r="I167" s="122"/>
      <c r="J167" s="122"/>
      <c r="K167" s="26"/>
      <c r="M167" s="26"/>
      <c r="N167" s="26"/>
      <c r="O167" s="26"/>
      <c r="P167" s="26"/>
      <c r="Q167" s="26"/>
      <c r="R167" s="26"/>
      <c r="S167" s="26"/>
      <c r="T167" s="26"/>
      <c r="U167" s="26"/>
      <c r="V167" s="26"/>
    </row>
    <row r="168" spans="2:22" ht="12.75">
      <c r="B168" s="52"/>
      <c r="C168" s="122"/>
      <c r="D168" s="122"/>
      <c r="E168" s="122"/>
      <c r="F168" s="122"/>
      <c r="G168" s="122"/>
      <c r="H168" s="122"/>
      <c r="I168" s="122"/>
      <c r="J168" s="122"/>
      <c r="K168" s="26"/>
      <c r="M168" s="26"/>
      <c r="N168" s="26"/>
      <c r="O168" s="26"/>
      <c r="P168" s="26"/>
      <c r="Q168" s="26"/>
      <c r="R168" s="26"/>
      <c r="S168" s="26"/>
      <c r="T168" s="26"/>
      <c r="U168" s="26"/>
      <c r="V168" s="26"/>
    </row>
    <row r="169" spans="2:22" ht="12.75">
      <c r="B169" s="52"/>
      <c r="C169" s="122"/>
      <c r="D169" s="122"/>
      <c r="E169" s="122"/>
      <c r="F169" s="122"/>
      <c r="G169" s="122"/>
      <c r="H169" s="122"/>
      <c r="I169" s="122"/>
      <c r="J169" s="122"/>
      <c r="K169" s="26"/>
      <c r="M169" s="26"/>
      <c r="N169" s="26"/>
      <c r="O169" s="26"/>
      <c r="P169" s="26"/>
      <c r="Q169" s="26"/>
      <c r="R169" s="26"/>
      <c r="S169" s="26"/>
      <c r="T169" s="26"/>
      <c r="U169" s="26"/>
      <c r="V169" s="26"/>
    </row>
    <row r="170" spans="2:22" ht="11.25" customHeight="1">
      <c r="B170" s="52"/>
      <c r="C170" s="44"/>
      <c r="D170" s="26"/>
      <c r="E170" s="26"/>
      <c r="F170" s="26"/>
      <c r="G170" s="26"/>
      <c r="H170" s="26"/>
      <c r="I170" s="26"/>
      <c r="J170" s="26"/>
      <c r="K170" s="26"/>
      <c r="M170" s="26"/>
      <c r="N170" s="26"/>
      <c r="O170" s="26"/>
      <c r="P170" s="26"/>
      <c r="Q170" s="26"/>
      <c r="R170" s="26"/>
      <c r="S170" s="26"/>
      <c r="T170" s="26"/>
      <c r="U170" s="26"/>
      <c r="V170" s="26"/>
    </row>
    <row r="171" spans="2:22" ht="12.75">
      <c r="B171" s="52"/>
      <c r="C171" s="62"/>
      <c r="D171" s="26"/>
      <c r="E171" s="26"/>
      <c r="F171" s="26"/>
      <c r="G171" s="26"/>
      <c r="H171" s="26"/>
      <c r="I171" s="63"/>
      <c r="K171" s="26"/>
      <c r="M171" s="26"/>
      <c r="N171" s="26"/>
      <c r="O171" s="26"/>
      <c r="P171" s="26"/>
      <c r="Q171" s="26"/>
      <c r="R171" s="26"/>
      <c r="S171" s="26"/>
      <c r="T171" s="26"/>
      <c r="U171" s="26"/>
      <c r="V171" s="26"/>
    </row>
    <row r="172" spans="2:3" ht="12.75">
      <c r="B172" s="28">
        <v>9</v>
      </c>
      <c r="C172" s="56" t="s">
        <v>45</v>
      </c>
    </row>
    <row r="173" spans="2:3" ht="12.75">
      <c r="B173" s="26"/>
      <c r="C173" s="3" t="s">
        <v>84</v>
      </c>
    </row>
    <row r="174" ht="12.75">
      <c r="B174" s="26"/>
    </row>
    <row r="175" ht="12.75">
      <c r="I175" s="64"/>
    </row>
    <row r="176" spans="2:3" ht="12.75">
      <c r="B176" s="28">
        <v>10</v>
      </c>
      <c r="C176" s="1" t="s">
        <v>136</v>
      </c>
    </row>
    <row r="177" spans="2:3" ht="12.75">
      <c r="B177" s="26"/>
      <c r="C177" s="3" t="s">
        <v>137</v>
      </c>
    </row>
    <row r="178" ht="12.75">
      <c r="B178" s="26"/>
    </row>
    <row r="179" ht="12.75">
      <c r="B179" s="26"/>
    </row>
    <row r="180" spans="2:3" ht="12.75">
      <c r="B180" s="28">
        <v>11</v>
      </c>
      <c r="C180" s="56" t="s">
        <v>138</v>
      </c>
    </row>
    <row r="181" spans="2:10" ht="12.75">
      <c r="B181" s="28"/>
      <c r="C181" s="120" t="s">
        <v>83</v>
      </c>
      <c r="D181" s="120"/>
      <c r="E181" s="120"/>
      <c r="F181" s="120"/>
      <c r="G181" s="120"/>
      <c r="H181" s="120"/>
      <c r="I181" s="120"/>
      <c r="J181" s="120"/>
    </row>
    <row r="182" spans="2:10" ht="12.75">
      <c r="B182" s="26"/>
      <c r="C182" s="120"/>
      <c r="D182" s="120"/>
      <c r="E182" s="120"/>
      <c r="F182" s="120"/>
      <c r="G182" s="120"/>
      <c r="H182" s="120"/>
      <c r="I182" s="120"/>
      <c r="J182" s="120"/>
    </row>
    <row r="183" ht="12.75">
      <c r="B183" s="26"/>
    </row>
    <row r="184" spans="2:3" ht="12.75">
      <c r="B184" s="28">
        <v>12</v>
      </c>
      <c r="C184" s="1" t="s">
        <v>46</v>
      </c>
    </row>
    <row r="185" spans="2:3" ht="12.75">
      <c r="B185" s="28"/>
      <c r="C185" s="3" t="s">
        <v>85</v>
      </c>
    </row>
    <row r="186" spans="2:3" ht="12.75">
      <c r="B186" s="28"/>
      <c r="C186" s="1"/>
    </row>
    <row r="187" spans="2:3" ht="12.75">
      <c r="B187" s="26"/>
      <c r="C187" s="32"/>
    </row>
    <row r="188" spans="2:3" ht="12.75">
      <c r="B188" s="78">
        <v>13</v>
      </c>
      <c r="C188" s="1" t="s">
        <v>139</v>
      </c>
    </row>
    <row r="189" spans="3:10" ht="12.75">
      <c r="C189" s="120" t="s">
        <v>87</v>
      </c>
      <c r="D189" s="121"/>
      <c r="E189" s="121"/>
      <c r="F189" s="121"/>
      <c r="G189" s="121"/>
      <c r="H189" s="121"/>
      <c r="I189" s="121"/>
      <c r="J189" s="121"/>
    </row>
    <row r="190" spans="3:10" ht="12.75">
      <c r="C190" s="121"/>
      <c r="D190" s="121"/>
      <c r="E190" s="121"/>
      <c r="F190" s="121"/>
      <c r="G190" s="121"/>
      <c r="H190" s="121"/>
      <c r="I190" s="121"/>
      <c r="J190" s="121"/>
    </row>
    <row r="191" ht="12.75">
      <c r="B191" s="26"/>
    </row>
    <row r="192" spans="2:6" ht="12.75">
      <c r="B192" s="26"/>
      <c r="F192" s="3" t="s">
        <v>86</v>
      </c>
    </row>
    <row r="193" spans="2:8" ht="12.75">
      <c r="B193" s="26"/>
      <c r="C193" s="32" t="s">
        <v>88</v>
      </c>
      <c r="F193" s="74">
        <v>5014.62</v>
      </c>
      <c r="H193" s="74"/>
    </row>
    <row r="194" spans="2:3" ht="12.75">
      <c r="B194" s="26"/>
      <c r="C194" s="32"/>
    </row>
    <row r="195" spans="2:3" ht="12.75">
      <c r="B195" s="26"/>
      <c r="C195" s="32" t="s">
        <v>103</v>
      </c>
    </row>
    <row r="196" spans="2:9" ht="12.75">
      <c r="B196" s="26"/>
      <c r="C196" s="32"/>
      <c r="I196" s="6"/>
    </row>
    <row r="197" spans="2:9" ht="12.75">
      <c r="B197" s="26"/>
      <c r="C197" s="32"/>
      <c r="D197" s="32" t="s">
        <v>89</v>
      </c>
      <c r="F197" s="74">
        <f>((22078.536*80)+(28075*10))*10/90</f>
        <v>227448.09777777776</v>
      </c>
      <c r="G197" s="74"/>
      <c r="H197" s="74"/>
      <c r="I197" s="74" t="s">
        <v>47</v>
      </c>
    </row>
    <row r="198" spans="2:9" ht="12.75">
      <c r="B198" s="26"/>
      <c r="C198" s="32"/>
      <c r="D198" s="32" t="s">
        <v>90</v>
      </c>
      <c r="F198" s="74">
        <f>((22078.536*80)+(28075*10)+(1319.572*80))*10/90</f>
        <v>239177.62666666665</v>
      </c>
      <c r="H198" s="74"/>
      <c r="I198" s="6"/>
    </row>
    <row r="199" spans="2:9" ht="12.75">
      <c r="B199" s="26"/>
      <c r="C199" s="32"/>
      <c r="I199" s="6"/>
    </row>
    <row r="200" spans="2:9" ht="12.75">
      <c r="B200" s="26"/>
      <c r="C200" s="32"/>
      <c r="I200" s="80"/>
    </row>
    <row r="201" spans="2:3" ht="12.75">
      <c r="B201" s="26"/>
      <c r="C201" s="32"/>
    </row>
    <row r="202" ht="12.75">
      <c r="B202" s="26"/>
    </row>
    <row r="203" ht="12.75">
      <c r="B203" s="26"/>
    </row>
    <row r="204" ht="12.75">
      <c r="B204" s="26"/>
    </row>
    <row r="205" ht="12.75">
      <c r="B205" s="26"/>
    </row>
    <row r="206" ht="12.75">
      <c r="B206" s="26"/>
    </row>
    <row r="207" ht="12.75">
      <c r="B207" s="26"/>
    </row>
    <row r="208" spans="2:3" ht="12.75">
      <c r="B208" s="26"/>
      <c r="C208" s="1"/>
    </row>
    <row r="209" spans="2:3" ht="12.75">
      <c r="B209" s="26"/>
      <c r="C209" s="1"/>
    </row>
    <row r="210" ht="12.75">
      <c r="B210" s="26"/>
    </row>
    <row r="211" ht="12.75">
      <c r="B211" s="26"/>
    </row>
    <row r="212" spans="2:3" ht="12.75">
      <c r="B212" s="26"/>
      <c r="C212" s="32"/>
    </row>
    <row r="236" spans="3:9" ht="12.75">
      <c r="C236" s="51"/>
      <c r="D236" s="51"/>
      <c r="E236" s="51"/>
      <c r="F236" s="51"/>
      <c r="G236" s="51"/>
      <c r="H236" s="51"/>
      <c r="I236" s="51"/>
    </row>
    <row r="237" spans="3:9" ht="12.75">
      <c r="C237" s="51"/>
      <c r="D237" s="51"/>
      <c r="E237" s="51"/>
      <c r="F237" s="51"/>
      <c r="G237" s="51"/>
      <c r="H237" s="51"/>
      <c r="I237" s="51"/>
    </row>
    <row r="238" spans="3:9" ht="12.75">
      <c r="C238" s="51"/>
      <c r="D238" s="51"/>
      <c r="E238" s="51"/>
      <c r="F238" s="51"/>
      <c r="G238" s="51"/>
      <c r="H238" s="51"/>
      <c r="I238" s="51"/>
    </row>
    <row r="239" spans="3:9" ht="12.75">
      <c r="C239" s="51"/>
      <c r="D239" s="51"/>
      <c r="E239" s="51"/>
      <c r="F239" s="51"/>
      <c r="G239" s="51"/>
      <c r="H239" s="51"/>
      <c r="I239" s="51"/>
    </row>
    <row r="240" spans="3:9" ht="12.75">
      <c r="C240" s="51"/>
      <c r="D240" s="51"/>
      <c r="E240" s="51"/>
      <c r="F240" s="51"/>
      <c r="G240" s="51"/>
      <c r="H240" s="51"/>
      <c r="I240" s="51"/>
    </row>
    <row r="241" spans="3:9" ht="12.75">
      <c r="C241" s="51"/>
      <c r="D241" s="51"/>
      <c r="E241" s="51"/>
      <c r="F241" s="51"/>
      <c r="G241" s="51"/>
      <c r="H241" s="51"/>
      <c r="I241" s="51"/>
    </row>
    <row r="242" spans="3:9" ht="12.75">
      <c r="C242" s="54"/>
      <c r="D242" s="51"/>
      <c r="E242" s="51"/>
      <c r="F242" s="51"/>
      <c r="G242" s="51"/>
      <c r="H242" s="51"/>
      <c r="I242" s="51"/>
    </row>
  </sheetData>
  <mergeCells count="24">
    <mergeCell ref="C72:J73"/>
    <mergeCell ref="C30:J32"/>
    <mergeCell ref="C26:J26"/>
    <mergeCell ref="C12:J14"/>
    <mergeCell ref="C15:J18"/>
    <mergeCell ref="C49:J50"/>
    <mergeCell ref="C36:J37"/>
    <mergeCell ref="D42:J44"/>
    <mergeCell ref="D45:J47"/>
    <mergeCell ref="C181:J182"/>
    <mergeCell ref="C189:J190"/>
    <mergeCell ref="C119:J120"/>
    <mergeCell ref="C145:J151"/>
    <mergeCell ref="C128:J130"/>
    <mergeCell ref="C155:J155"/>
    <mergeCell ref="C87:J87"/>
    <mergeCell ref="C164:J169"/>
    <mergeCell ref="C77:J78"/>
    <mergeCell ref="C79:J80"/>
    <mergeCell ref="C81:J82"/>
    <mergeCell ref="C83:J83"/>
    <mergeCell ref="C84:J86"/>
    <mergeCell ref="C103:J104"/>
    <mergeCell ref="C111:J115"/>
  </mergeCells>
  <printOptions/>
  <pageMargins left="0.75" right="0.75" top="1" bottom="1" header="0.5" footer="0.5"/>
  <pageSetup horizontalDpi="600" verticalDpi="600" orientation="portrait" scale="95" r:id="rId1"/>
  <rowBreaks count="2" manualBreakCount="2">
    <brk id="105" min="1" max="9" man="1"/>
    <brk id="156"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dc:creator>
  <cp:keywords/>
  <dc:description/>
  <cp:lastModifiedBy>Mah Li Chen</cp:lastModifiedBy>
  <cp:lastPrinted>2005-05-06T12:15:47Z</cp:lastPrinted>
  <dcterms:created xsi:type="dcterms:W3CDTF">2004-09-15T12:54:22Z</dcterms:created>
  <dcterms:modified xsi:type="dcterms:W3CDTF">2005-05-19T09:00:50Z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